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Securitisation\Conduit_new\Programme reports\2025\24. July 2025\"/>
    </mc:Choice>
  </mc:AlternateContent>
  <xr:revisionPtr revIDLastSave="0" documentId="13_ncr:1_{963B6282-C885-4E54-80FE-8A1FDCE8D908}" xr6:coauthVersionLast="47" xr6:coauthVersionMax="47" xr10:uidLastSave="{00000000-0000-0000-0000-000000000000}"/>
  <bookViews>
    <workbookView xWindow="-108" yWindow="-108" windowWidth="23256" windowHeight="12456" xr2:uid="{EFF7970F-CFAD-4634-8E6B-85E86EC16B02}"/>
  </bookViews>
  <sheets>
    <sheet name="Programme Report" sheetId="1" r:id="rId1"/>
  </sheets>
  <definedNames>
    <definedName name="_xlnm.Print_Area" localSheetId="0">'Programme Report'!$A$2:$G$496</definedName>
    <definedName name="solver_typ" localSheetId="0" hidden="1">2</definedName>
    <definedName name="solver_ver" localSheetId="0" hidde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6" i="1" l="1"/>
  <c r="E426" i="1"/>
  <c r="D416" i="1"/>
  <c r="D415" i="1"/>
  <c r="D412" i="1"/>
  <c r="D410" i="1"/>
  <c r="D409" i="1"/>
  <c r="C417" i="1"/>
  <c r="E405" i="1"/>
  <c r="C382" i="1"/>
  <c r="G366" i="1"/>
  <c r="G365" i="1"/>
  <c r="G364" i="1"/>
  <c r="G363" i="1"/>
  <c r="G362" i="1"/>
  <c r="G361" i="1"/>
  <c r="G360" i="1"/>
  <c r="G359" i="1"/>
  <c r="G358" i="1"/>
  <c r="G357" i="1"/>
  <c r="G356" i="1"/>
  <c r="G355" i="1"/>
  <c r="G354" i="1"/>
  <c r="G294" i="1"/>
  <c r="E265" i="1"/>
  <c r="F253" i="1"/>
  <c r="D253" i="1"/>
  <c r="F252" i="1"/>
  <c r="E252" i="1"/>
  <c r="F251" i="1"/>
  <c r="E251" i="1"/>
  <c r="D251" i="1"/>
  <c r="F250" i="1"/>
  <c r="E250" i="1"/>
  <c r="D250" i="1"/>
  <c r="D252" i="1"/>
  <c r="F232" i="1"/>
  <c r="E233" i="1"/>
  <c r="M207" i="1"/>
  <c r="D187" i="1"/>
  <c r="D196" i="1" s="1"/>
  <c r="G305" i="1"/>
  <c r="D166" i="1"/>
  <c r="D169" i="1"/>
  <c r="D156" i="1"/>
  <c r="K144" i="1"/>
  <c r="L143" i="1"/>
  <c r="K143" i="1"/>
  <c r="J143" i="1"/>
  <c r="G121" i="1"/>
  <c r="G120" i="1"/>
  <c r="J144" i="1" s="1"/>
  <c r="G104" i="1"/>
  <c r="G92" i="1"/>
  <c r="F79" i="1"/>
  <c r="E79" i="1"/>
  <c r="F76" i="1"/>
  <c r="G76" i="1" s="1"/>
  <c r="G79" i="1" s="1"/>
  <c r="E253" i="1"/>
  <c r="G73" i="1"/>
  <c r="G81" i="1" s="1"/>
  <c r="F73" i="1"/>
  <c r="F81" i="1" s="1"/>
  <c r="E73" i="1"/>
  <c r="E81" i="1" s="1"/>
  <c r="G56" i="1"/>
  <c r="F56" i="1"/>
  <c r="E56" i="1"/>
  <c r="G122" i="1"/>
  <c r="L144" i="1" s="1"/>
  <c r="B256" i="1"/>
  <c r="F422" i="1" l="1"/>
  <c r="F265" i="1"/>
  <c r="F264" i="1"/>
  <c r="F261" i="1"/>
  <c r="M208" i="1"/>
  <c r="F231" i="1"/>
  <c r="F228" i="1"/>
  <c r="D414" i="1"/>
  <c r="D411" i="1"/>
  <c r="D408" i="1"/>
  <c r="F376" i="1"/>
  <c r="F408" i="1"/>
  <c r="F414" i="1"/>
  <c r="D424" i="1"/>
  <c r="F262" i="1"/>
  <c r="F400" i="1"/>
  <c r="D372" i="1"/>
  <c r="D378" i="1"/>
  <c r="D401" i="1"/>
  <c r="D379" i="1"/>
  <c r="D376" i="1"/>
  <c r="D373" i="1"/>
  <c r="C388" i="1"/>
  <c r="D377" i="1"/>
  <c r="F263" i="1"/>
  <c r="F425" i="1"/>
  <c r="F424" i="1"/>
  <c r="F421" i="1"/>
  <c r="F423" i="1"/>
  <c r="F420" i="1"/>
  <c r="F426" i="1" s="1"/>
  <c r="F411" i="1"/>
  <c r="D374" i="1"/>
  <c r="D380" i="1"/>
  <c r="D421" i="1"/>
  <c r="F402" i="1"/>
  <c r="F399" i="1"/>
  <c r="F396" i="1"/>
  <c r="F404" i="1"/>
  <c r="F401" i="1"/>
  <c r="F398" i="1"/>
  <c r="D229" i="1"/>
  <c r="F397" i="1"/>
  <c r="F403" i="1"/>
  <c r="D228" i="1"/>
  <c r="F373" i="1"/>
  <c r="F229" i="1"/>
  <c r="D375" i="1"/>
  <c r="D381" i="1"/>
  <c r="D404" i="1"/>
  <c r="D413" i="1"/>
  <c r="E382" i="1"/>
  <c r="E417" i="1"/>
  <c r="F230" i="1"/>
  <c r="F260" i="1"/>
  <c r="C426" i="1"/>
  <c r="D420" i="1" s="1"/>
  <c r="D371" i="1"/>
  <c r="G123" i="1"/>
  <c r="C265" i="1"/>
  <c r="D263" i="1" s="1"/>
  <c r="C405" i="1"/>
  <c r="C233" i="1"/>
  <c r="D230" i="1" s="1"/>
  <c r="D403" i="1" l="1"/>
  <c r="D400" i="1"/>
  <c r="D397" i="1"/>
  <c r="D399" i="1"/>
  <c r="F416" i="1"/>
  <c r="F413" i="1"/>
  <c r="F410" i="1"/>
  <c r="F417" i="1" s="1"/>
  <c r="F415" i="1"/>
  <c r="F412" i="1"/>
  <c r="F409" i="1"/>
  <c r="D402" i="1"/>
  <c r="D387" i="1"/>
  <c r="C393" i="1"/>
  <c r="C385" i="1"/>
  <c r="D385" i="1" s="1"/>
  <c r="D386" i="1"/>
  <c r="D398" i="1"/>
  <c r="D262" i="1"/>
  <c r="F381" i="1"/>
  <c r="F378" i="1"/>
  <c r="F375" i="1"/>
  <c r="F372" i="1"/>
  <c r="F380" i="1"/>
  <c r="F377" i="1"/>
  <c r="F374" i="1"/>
  <c r="F371" i="1"/>
  <c r="E388" i="1"/>
  <c r="D396" i="1"/>
  <c r="D232" i="1"/>
  <c r="D261" i="1"/>
  <c r="D264" i="1"/>
  <c r="F233" i="1"/>
  <c r="D231" i="1"/>
  <c r="D233" i="1" s="1"/>
  <c r="D260" i="1"/>
  <c r="D265" i="1" s="1"/>
  <c r="D423" i="1"/>
  <c r="D382" i="1"/>
  <c r="D417" i="1"/>
  <c r="D425" i="1"/>
  <c r="D422" i="1"/>
  <c r="D426" i="1" s="1"/>
  <c r="F379" i="1"/>
  <c r="F405" i="1"/>
  <c r="D388" i="1" l="1"/>
  <c r="F382" i="1"/>
  <c r="C392" i="1"/>
  <c r="D392" i="1" s="1"/>
  <c r="D391" i="1"/>
  <c r="D393" i="1" s="1"/>
  <c r="F386" i="1"/>
  <c r="E393" i="1"/>
  <c r="E385" i="1"/>
  <c r="F385" i="1" s="1"/>
  <c r="F387" i="1"/>
  <c r="D405" i="1"/>
  <c r="F388" i="1" l="1"/>
  <c r="F391" i="1"/>
  <c r="E392" i="1"/>
  <c r="F392" i="1" s="1"/>
  <c r="F393" i="1" l="1"/>
</calcChain>
</file>

<file path=xl/sharedStrings.xml><?xml version="1.0" encoding="utf-8"?>
<sst xmlns="http://schemas.openxmlformats.org/spreadsheetml/2006/main" count="576" uniqueCount="471">
  <si>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</si>
  <si>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</si>
  <si>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</si>
  <si>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</si>
  <si>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</si>
  <si>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</si>
  <si>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</si>
  <si>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</si>
  <si>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</si>
  <si>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</si>
  <si>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</si>
  <si>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</si>
  <si>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</si>
  <si>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</si>
  <si>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</si>
  <si>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Jyoti Maharaj</t>
  </si>
  <si>
    <t>E-mail</t>
  </si>
  <si>
    <t>jyotim@sahomeloans.com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</si>
  <si>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</si>
  <si>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</si>
  <si>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</si>
  <si>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</si>
  <si>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</si>
  <si>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</si>
  <si>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</si>
  <si>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</si>
  <si>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</si>
  <si>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</si>
  <si>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</si>
  <si>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</si>
  <si>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</si>
  <si>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</si>
  <si>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</si>
  <si>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</si>
  <si>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</si>
  <si>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</si>
  <si>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</si>
  <si>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</si>
  <si>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</si>
  <si>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</si>
  <si>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</si>
  <si>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</si>
  <si>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</si>
  <si>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</si>
  <si>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</si>
  <si>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</si>
  <si>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</si>
  <si>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</si>
  <si>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</si>
  <si>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</si>
  <si>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</si>
  <si>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</si>
  <si>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</si>
  <si>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</si>
  <si>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</si>
  <si>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</si>
  <si>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</si>
  <si>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</si>
  <si>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</si>
  <si>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</si>
  <si>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</si>
  <si>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</si>
  <si>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</si>
  <si>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</si>
  <si>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</si>
  <si>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</si>
  <si>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</si>
  <si>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</si>
  <si>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</si>
  <si>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</si>
  <si>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</si>
  <si>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</si>
  <si>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</si>
  <si>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</si>
  <si>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</si>
  <si>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</si>
  <si>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</si>
  <si>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</si>
  <si>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</si>
  <si>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</si>
  <si>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</si>
  <si>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</si>
  <si>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</si>
  <si>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</si>
  <si>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</si>
  <si>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</si>
  <si>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</si>
  <si>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</si>
  <si>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</si>
  <si>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</si>
  <si>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</si>
  <si>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</si>
  <si>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</si>
  <si>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</si>
  <si>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</si>
  <si>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</si>
  <si>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</si>
  <si>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</si>
  <si>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</si>
  <si>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</si>
  <si>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</si>
  <si>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</si>
  <si>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</si>
  <si>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</si>
  <si>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</si>
  <si>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</si>
  <si>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</si>
  <si>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</si>
  <si>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</si>
  <si>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</si>
  <si>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</si>
  <si>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 xml:space="preserve"> P-1.za (sf) </t>
  </si>
  <si>
    <t xml:space="preserve"> P-1.za  (sf) </t>
  </si>
  <si>
    <t>Mezzanine</t>
  </si>
  <si>
    <t xml:space="preserve"> P-2.za (sf) </t>
  </si>
  <si>
    <t>Junior</t>
  </si>
  <si>
    <t xml:space="preserve"> P-3.za (sf) </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</si>
  <si>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</si>
  <si>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</si>
  <si>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</si>
  <si>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</si>
  <si>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</si>
  <si>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</si>
  <si>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</si>
  <si>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</si>
  <si>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</si>
  <si>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&lt;- updated formulae in table below to reference current month-end date</t>
  </si>
  <si>
    <t>1-30</t>
  </si>
  <si>
    <t>31-45</t>
  </si>
  <si>
    <t>45-70</t>
  </si>
  <si>
    <t>70-85</t>
  </si>
  <si>
    <t>85-100</t>
  </si>
  <si>
    <t>100+</t>
  </si>
  <si>
    <t>In terms of sections 6.39-6.41 of the Debt and Specialist Securities listing requirements, there were no repurcases of debt securities in the period under review</t>
  </si>
  <si>
    <t>Asset Breakdown as at 31 July 2025</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</si>
  <si>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</si>
  <si>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</si>
  <si>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</si>
  <si>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</si>
  <si>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</si>
  <si>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</si>
  <si>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</si>
  <si>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</si>
  <si>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</si>
  <si>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</si>
  <si>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</si>
  <si>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</si>
  <si>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</si>
  <si>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</si>
  <si>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</si>
  <si>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</si>
  <si>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</si>
  <si>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</si>
  <si>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</si>
  <si>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</si>
  <si>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</si>
  <si>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</si>
  <si>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</si>
  <si>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</si>
  <si>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</si>
  <si>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</si>
  <si>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</si>
  <si>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</si>
  <si>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</si>
  <si>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</si>
  <si>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</si>
  <si>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</si>
  <si>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</si>
  <si>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</si>
  <si>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</si>
  <si>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</si>
  <si>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</si>
  <si>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</si>
  <si>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</si>
  <si>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</si>
  <si>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</si>
  <si>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</si>
  <si>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</si>
  <si>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</si>
  <si>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</si>
  <si>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</si>
  <si>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</si>
  <si>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</si>
  <si>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</si>
  <si>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</si>
  <si>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</si>
  <si>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</si>
  <si>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</si>
  <si>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</si>
  <si>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</si>
  <si>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</si>
  <si>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</si>
  <si>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</si>
  <si>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</si>
  <si>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</si>
  <si>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</si>
  <si>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</si>
  <si>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</si>
  <si>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</si>
  <si>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</si>
  <si>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</si>
  <si>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</si>
  <si>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</si>
  <si>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</si>
  <si>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</si>
  <si>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</si>
  <si>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</si>
  <si>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</si>
  <si>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</si>
  <si>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</si>
  <si>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</si>
  <si>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</si>
  <si>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</si>
  <si>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</si>
  <si>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</si>
  <si>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</si>
  <si>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</si>
  <si>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</si>
  <si>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</si>
  <si>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</si>
  <si>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</si>
  <si>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</si>
  <si>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</si>
  <si>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</si>
  <si>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</si>
  <si>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</si>
  <si>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</si>
  <si>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</si>
  <si>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</si>
  <si>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</si>
  <si>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</si>
  <si>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</si>
  <si>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</si>
  <si>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</si>
  <si>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6.83 of the Debt and Specialist Securities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</si>
  <si>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</si>
  <si>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</si>
  <si>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</si>
  <si>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</si>
  <si>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</si>
  <si>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</si>
  <si>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</si>
  <si>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</si>
  <si>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</si>
  <si>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</si>
  <si>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</si>
  <si>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</si>
  <si>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</si>
  <si>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</si>
  <si>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</si>
  <si>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</si>
  <si>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</si>
  <si>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</si>
  <si>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</si>
  <si>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</si>
  <si>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</si>
  <si>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</si>
  <si>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</si>
  <si>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</si>
  <si>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</si>
  <si>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</si>
  <si>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</si>
  <si>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</si>
  <si>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</si>
  <si>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</si>
  <si>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</si>
  <si>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</si>
  <si>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</si>
  <si>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</si>
  <si>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</si>
  <si>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</si>
  <si>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</si>
  <si>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</si>
  <si>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</si>
  <si>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</si>
  <si>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</si>
  <si>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</si>
  <si>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</si>
  <si>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</si>
  <si>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</si>
  <si>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</si>
  <si>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</si>
  <si>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</si>
  <si>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</si>
  <si>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</si>
  <si>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</si>
  <si>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</si>
  <si>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</si>
  <si>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</si>
  <si>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</si>
  <si>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</si>
  <si>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</si>
  <si>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</si>
  <si>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</si>
  <si>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</si>
  <si>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</si>
  <si>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</si>
  <si>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</si>
  <si>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</si>
  <si>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</si>
  <si>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</si>
  <si>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</si>
  <si>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</si>
  <si>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</si>
  <si>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</si>
  <si>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</si>
  <si>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</si>
  <si>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</si>
  <si>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</si>
  <si>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</si>
  <si>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</si>
  <si>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</si>
  <si>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</si>
  <si>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</si>
  <si>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</si>
  <si>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</si>
  <si>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</si>
  <si>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</si>
  <si>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</si>
  <si>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</si>
  <si>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</si>
  <si>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</si>
  <si>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</si>
  <si>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</si>
  <si>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</si>
  <si>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</si>
  <si>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</si>
  <si>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</si>
  <si>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</si>
  <si>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</si>
  <si>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</si>
  <si>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</si>
  <si>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</si>
  <si>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</si>
  <si>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</si>
  <si>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</si>
  <si>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</si>
  <si>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</si>
  <si>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</si>
  <si>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</si>
  <si>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</si>
  <si>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</si>
  <si>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</si>
  <si>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</si>
  <si>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</si>
  <si>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</si>
  <si>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</si>
  <si>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</si>
  <si>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</si>
  <si>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</si>
  <si>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</si>
  <si>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</si>
  <si>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</si>
  <si>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</si>
  <si>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</si>
  <si>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</si>
  <si>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</si>
  <si>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</si>
  <si>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</si>
  <si>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</si>
  <si>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</si>
  <si>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</si>
  <si>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</si>
  <si>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</si>
  <si>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</si>
  <si>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</si>
  <si>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</si>
  <si>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</si>
  <si>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</si>
  <si>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</si>
  <si>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</si>
  <si>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</si>
  <si>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</si>
  <si>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</si>
  <si>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</si>
  <si>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</si>
  <si>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</si>
  <si>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</si>
  <si>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</si>
  <si>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</si>
  <si>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</si>
  <si>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</si>
  <si>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</si>
  <si>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</si>
  <si>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</si>
  <si>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</si>
  <si>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</si>
  <si>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</si>
  <si>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</si>
  <si>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</si>
  <si>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</si>
  <si>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</si>
  <si>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</si>
  <si>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</si>
  <si>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</si>
  <si>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</si>
  <si>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</si>
  <si>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</si>
  <si>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</si>
  <si>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</si>
  <si>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</si>
  <si>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</si>
  <si>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</si>
  <si>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</si>
  <si>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</si>
  <si>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</si>
  <si>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</si>
  <si>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</si>
  <si>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</si>
  <si>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</si>
  <si>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</si>
  <si>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</si>
  <si>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</si>
  <si>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</si>
  <si>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</si>
  <si>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</si>
  <si>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</si>
  <si>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</si>
  <si>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</si>
  <si>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</si>
  <si>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</si>
  <si>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</si>
  <si>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</si>
  <si>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</si>
  <si>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</si>
  <si>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</si>
  <si>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</si>
  <si>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</si>
  <si>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</si>
  <si>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</si>
  <si>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</si>
  <si>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</si>
  <si>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</si>
  <si>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</si>
  <si>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</si>
  <si>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</si>
  <si>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</si>
  <si>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</si>
  <si>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</si>
  <si>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- 06 December 2023</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</si>
  <si>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</si>
  <si>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</si>
  <si>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</si>
  <si>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</si>
  <si>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</si>
  <si>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</si>
  <si>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</si>
  <si>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</si>
  <si>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</si>
  <si>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</si>
  <si>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</si>
  <si>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</si>
  <si>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</si>
  <si>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</si>
  <si>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</si>
  <si>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</si>
  <si>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</si>
  <si>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</si>
  <si>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</si>
  <si>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</si>
  <si>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</si>
  <si>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</si>
  <si>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</si>
  <si>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</si>
  <si>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</si>
  <si>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</si>
  <si>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</si>
  <si>
    <t>Portfolio arrears composition as at the most recent credit enhancement determination date - 16 July 2025</t>
  </si>
  <si>
    <t>Portfolio Roll Rates as at most recent credit enhancement determination date - 16 July 2025</t>
  </si>
  <si>
    <t>Priority of Payments at most recent Determination Date - 23 July 2025</t>
  </si>
  <si>
    <t>Principal deficiency ledger as per the most recent Determination Date - 21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</si>
</sst>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mmmm\-yyyy"/>
    <numFmt numFmtId="166" formatCode="&quot;R&quot;\ #,##0;[Red]&quot;R&quot;\ \-#,##0"/>
    <numFmt numFmtId="167" formatCode="_-* #,##0.00_-;\-* #,##0.00_-;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0.000%"/>
    <numFmt numFmtId="178" formatCode="_-* #,##0.0_-;\-* #,##0.0_-;_-* &quot;-&quot;??_-;_-@_-"/>
    <numFmt numFmtId="179" formatCode="_-* #,##0_-;\-* #,##0_-;_-* &quot;-&quot;?_-;_-@_-"/>
    <numFmt numFmtId="180" formatCode="_-&quot;R&quot;* #,##0.00_-;\-&quot;R&quot;* #,##0.00_-;_-&quot;R&quot;* &quot;-&quot;??_-;_-@_-"/>
    <numFmt numFmtId="181" formatCode="_-* #,##0.0000_-;\-* #,##0.0000_-;_-* &quot;-&quot;??_-;_-@_-"/>
    <numFmt numFmtId="182" formatCode="_ * #,##0.000000000_ ;_ * \-#,##0.000000000_ ;_ * &quot;-&quot;??_ ;_ @_ "/>
  </numFmts>
  <fonts count="46" x14ac:knownFonts="1">
    <font>
      <sz val="11"/>
      <color theme="1"/>
      <name val="Aptos Narrow"/>
      <family val="2"/>
      <scheme val="minor"/>
    </font>
    <font>
      <sz val="11"/>
      <color theme="1"/>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theme="3" tint="0.79998168889431442"/>
        <bgColor indexed="64"/>
      </patternFill>
    </fill>
    <fill>
      <patternFill patternType="solid">
        <fgColor theme="6" tint="0.39997558519241921"/>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5">
    <xf numFmtId="0" fontId="0" fillId="0" borderId="0"/>
    <xf numFmtId="167"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4" fillId="0" borderId="0" applyNumberFormat="0" applyFill="0" applyBorder="0" applyAlignment="0" applyProtection="0">
      <alignment vertical="top"/>
      <protection locked="0"/>
    </xf>
    <xf numFmtId="167" fontId="5" fillId="0" borderId="0" applyFont="0" applyFill="0" applyBorder="0" applyAlignment="0" applyProtection="0"/>
    <xf numFmtId="9" fontId="5" fillId="0" borderId="0" applyFont="0" applyFill="0" applyBorder="0" applyAlignment="0" applyProtection="0"/>
    <xf numFmtId="172" fontId="5" fillId="0" borderId="0" applyFont="0" applyFill="0" applyBorder="0" applyAlignment="0" applyProtection="0"/>
    <xf numFmtId="43" fontId="5" fillId="0" borderId="0" applyFont="0" applyFill="0" applyBorder="0" applyAlignment="0" applyProtection="0"/>
    <xf numFmtId="0" fontId="1" fillId="0" borderId="0"/>
    <xf numFmtId="9" fontId="5" fillId="0" borderId="0" applyFont="0" applyFill="0" applyBorder="0" applyAlignment="0" applyProtection="0"/>
    <xf numFmtId="0" fontId="2" fillId="0" borderId="0"/>
    <xf numFmtId="0" fontId="5" fillId="0" borderId="0">
      <alignment vertical="top"/>
    </xf>
    <xf numFmtId="167" fontId="5" fillId="0" borderId="0" applyFont="0" applyFill="0" applyBorder="0" applyAlignment="0" applyProtection="0"/>
  </cellStyleXfs>
  <cellXfs count="743">
    <xf numFmtId="0" fontId="0" fillId="0" borderId="0" xfId="0"/>
    <xf numFmtId="0" fontId="3" fillId="2" borderId="0" xfId="3" applyFont="1" applyFill="1"/>
    <xf numFmtId="164" fontId="3" fillId="2" borderId="0" xfId="3" applyNumberFormat="1" applyFont="1" applyFill="1"/>
    <xf numFmtId="0" fontId="3" fillId="2" borderId="0" xfId="3" applyFont="1" applyFill="1" applyAlignment="1">
      <alignment horizontal="center"/>
    </xf>
    <xf numFmtId="0" fontId="4" fillId="3" borderId="0" xfId="3" applyFont="1" applyFill="1"/>
    <xf numFmtId="0" fontId="6" fillId="4" borderId="1" xfId="4" applyFont="1" applyFill="1" applyBorder="1" applyAlignment="1">
      <alignment horizontal="left" vertical="center"/>
    </xf>
    <xf numFmtId="0" fontId="9" fillId="4" borderId="2" xfId="4" applyFont="1" applyFill="1" applyBorder="1" applyAlignment="1">
      <alignment vertical="center"/>
    </xf>
    <xf numFmtId="0" fontId="6" fillId="4" borderId="2" xfId="4" applyFont="1" applyFill="1" applyBorder="1" applyAlignment="1">
      <alignment vertical="center"/>
    </xf>
    <xf numFmtId="0" fontId="6" fillId="4" borderId="2" xfId="4" applyFont="1" applyFill="1" applyBorder="1" applyAlignment="1">
      <alignment horizontal="right" vertical="center"/>
    </xf>
    <xf numFmtId="0" fontId="4" fillId="4" borderId="3" xfId="4" applyFont="1" applyFill="1" applyBorder="1" applyAlignment="1">
      <alignment horizontal="center" vertical="center"/>
    </xf>
    <xf numFmtId="0" fontId="4" fillId="3" borderId="0" xfId="3" applyFont="1" applyFill="1" applyAlignment="1">
      <alignment vertical="center"/>
    </xf>
    <xf numFmtId="0" fontId="3" fillId="2" borderId="0" xfId="3" applyFont="1" applyFill="1" applyAlignment="1">
      <alignment vertical="center"/>
    </xf>
    <xf numFmtId="0" fontId="10" fillId="2" borderId="4" xfId="3" applyFont="1" applyFill="1" applyBorder="1"/>
    <xf numFmtId="0" fontId="11" fillId="2" borderId="5" xfId="3" applyFont="1" applyFill="1" applyBorder="1" applyAlignment="1">
      <alignment horizontal="center" vertical="top"/>
    </xf>
    <xf numFmtId="0" fontId="13" fillId="2" borderId="4" xfId="3" applyFont="1" applyFill="1" applyBorder="1"/>
    <xf numFmtId="0" fontId="3" fillId="2" borderId="4" xfId="3" applyFont="1" applyFill="1" applyBorder="1"/>
    <xf numFmtId="165" fontId="3" fillId="2" borderId="5" xfId="3" applyNumberFormat="1" applyFont="1" applyFill="1" applyBorder="1" applyAlignment="1">
      <alignment horizontal="right"/>
    </xf>
    <xf numFmtId="0" fontId="9" fillId="3" borderId="0" xfId="3" applyFont="1" applyFill="1" applyAlignment="1">
      <alignment vertical="top"/>
    </xf>
    <xf numFmtId="0" fontId="3" fillId="2" borderId="5" xfId="3" applyFont="1" applyFill="1" applyBorder="1" applyAlignment="1">
      <alignment horizontal="right"/>
    </xf>
    <xf numFmtId="0" fontId="3" fillId="2" borderId="6" xfId="3" applyFont="1" applyFill="1" applyBorder="1"/>
    <xf numFmtId="0" fontId="3" fillId="2" borderId="7" xfId="3" applyFont="1" applyFill="1" applyBorder="1"/>
    <xf numFmtId="0" fontId="3" fillId="2" borderId="8" xfId="3" applyFont="1" applyFill="1" applyBorder="1" applyAlignment="1">
      <alignment horizontal="center"/>
    </xf>
    <xf numFmtId="0" fontId="3" fillId="2" borderId="5" xfId="3" applyFont="1" applyFill="1" applyBorder="1" applyAlignment="1">
      <alignment horizontal="center"/>
    </xf>
    <xf numFmtId="0" fontId="3" fillId="2" borderId="5" xfId="3" applyFont="1" applyFill="1" applyBorder="1" applyAlignment="1">
      <alignment horizontal="right" wrapText="1"/>
    </xf>
    <xf numFmtId="0" fontId="15" fillId="2" borderId="5" xfId="5" applyFont="1" applyFill="1" applyBorder="1" applyAlignment="1" applyProtection="1">
      <alignment horizontal="right" wrapText="1"/>
    </xf>
    <xf numFmtId="0" fontId="3" fillId="2" borderId="5" xfId="5" applyFont="1" applyFill="1" applyBorder="1" applyAlignment="1" applyProtection="1">
      <alignment horizontal="right" wrapText="1"/>
    </xf>
    <xf numFmtId="0" fontId="3" fillId="2" borderId="5" xfId="5" applyFont="1" applyFill="1" applyBorder="1" applyAlignment="1" applyProtection="1">
      <alignment horizontal="right"/>
    </xf>
    <xf numFmtId="0" fontId="3" fillId="2" borderId="4" xfId="3" applyFont="1" applyFill="1" applyBorder="1" applyAlignment="1">
      <alignment vertical="center"/>
    </xf>
    <xf numFmtId="0" fontId="15" fillId="2" borderId="7" xfId="5" applyFont="1" applyFill="1" applyBorder="1" applyAlignment="1" applyProtection="1"/>
    <xf numFmtId="0" fontId="3" fillId="2" borderId="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166" fontId="3" fillId="2" borderId="5" xfId="3" applyNumberFormat="1" applyFont="1" applyFill="1" applyBorder="1" applyAlignment="1">
      <alignment horizontal="right"/>
    </xf>
    <xf numFmtId="0" fontId="3" fillId="2" borderId="4" xfId="3" applyFont="1" applyFill="1" applyBorder="1" applyAlignment="1">
      <alignment horizontal="left" indent="1"/>
    </xf>
    <xf numFmtId="166" fontId="3" fillId="2" borderId="9" xfId="3" applyNumberFormat="1" applyFont="1" applyFill="1" applyBorder="1" applyAlignment="1">
      <alignment horizontal="right"/>
    </xf>
    <xf numFmtId="166" fontId="3" fillId="2" borderId="10" xfId="3" applyNumberFormat="1" applyFont="1" applyFill="1" applyBorder="1" applyAlignment="1">
      <alignment horizontal="right"/>
    </xf>
    <xf numFmtId="166" fontId="3" fillId="2" borderId="11" xfId="3" applyNumberFormat="1" applyFont="1" applyFill="1" applyBorder="1" applyAlignment="1">
      <alignment horizontal="right"/>
    </xf>
    <xf numFmtId="166" fontId="3" fillId="2" borderId="0" xfId="3" applyNumberFormat="1" applyFont="1" applyFill="1"/>
    <xf numFmtId="0" fontId="3" fillId="2" borderId="5" xfId="3" applyFont="1" applyFill="1" applyBorder="1"/>
    <xf numFmtId="0" fontId="16" fillId="2" borderId="4" xfId="3" applyFont="1" applyFill="1" applyBorder="1"/>
    <xf numFmtId="0" fontId="16" fillId="2" borderId="0" xfId="3" applyFont="1" applyFill="1" applyAlignment="1">
      <alignment horizontal="center"/>
    </xf>
    <xf numFmtId="0" fontId="16" fillId="2" borderId="5" xfId="3" applyFont="1" applyFill="1" applyBorder="1" applyAlignment="1">
      <alignment horizontal="right"/>
    </xf>
    <xf numFmtId="166" fontId="3" fillId="2" borderId="0" xfId="3" applyNumberFormat="1" applyFont="1" applyFill="1" applyAlignment="1">
      <alignment horizontal="left"/>
    </xf>
    <xf numFmtId="0" fontId="17" fillId="2" borderId="4" xfId="3" applyFont="1" applyFill="1" applyBorder="1"/>
    <xf numFmtId="0" fontId="18" fillId="2" borderId="0" xfId="3" applyFont="1" applyFill="1" applyAlignment="1">
      <alignment horizontal="right"/>
    </xf>
    <xf numFmtId="0" fontId="18" fillId="2" borderId="5" xfId="3" applyFont="1" applyFill="1" applyBorder="1" applyAlignment="1">
      <alignment horizontal="right"/>
    </xf>
    <xf numFmtId="168" fontId="3" fillId="2" borderId="0" xfId="6" applyNumberFormat="1" applyFont="1" applyFill="1" applyBorder="1" applyAlignment="1">
      <alignment vertical="center"/>
    </xf>
    <xf numFmtId="168" fontId="3" fillId="2" borderId="5" xfId="6" applyNumberFormat="1" applyFont="1" applyFill="1" applyBorder="1" applyAlignment="1">
      <alignment horizontal="center" vertical="center"/>
    </xf>
    <xf numFmtId="0" fontId="16" fillId="2" borderId="4" xfId="3" applyFont="1" applyFill="1" applyBorder="1" applyAlignment="1">
      <alignment vertical="center"/>
    </xf>
    <xf numFmtId="0" fontId="3" fillId="2" borderId="0" xfId="3" applyFont="1" applyFill="1" applyAlignment="1">
      <alignment vertical="center" wrapText="1"/>
    </xf>
    <xf numFmtId="0" fontId="3" fillId="2" borderId="5" xfId="3" applyFont="1" applyFill="1" applyBorder="1" applyAlignment="1">
      <alignment vertical="center" wrapText="1"/>
    </xf>
    <xf numFmtId="0" fontId="19" fillId="2" borderId="0" xfId="3" applyFont="1" applyFill="1" applyAlignment="1">
      <alignment horizontal="right" vertical="center" wrapText="1"/>
    </xf>
    <xf numFmtId="0" fontId="19" fillId="2" borderId="5" xfId="3" applyFont="1" applyFill="1" applyBorder="1" applyAlignment="1">
      <alignment horizontal="right" vertical="center" wrapText="1"/>
    </xf>
    <xf numFmtId="0" fontId="20" fillId="2" borderId="0" xfId="3" applyFont="1" applyFill="1" applyAlignment="1">
      <alignment horizontal="right" vertical="center" wrapText="1"/>
    </xf>
    <xf numFmtId="0" fontId="20" fillId="2" borderId="5" xfId="3" applyFont="1" applyFill="1" applyBorder="1" applyAlignment="1">
      <alignment horizontal="right" vertical="center" wrapText="1"/>
    </xf>
    <xf numFmtId="167" fontId="21" fillId="2" borderId="0" xfId="6" applyFont="1" applyFill="1" applyBorder="1" applyAlignment="1">
      <alignment horizontal="right" vertical="center" wrapText="1"/>
    </xf>
    <xf numFmtId="167" fontId="21" fillId="2" borderId="5" xfId="6" applyFont="1" applyFill="1" applyBorder="1" applyAlignment="1">
      <alignment horizontal="right" vertical="center" wrapText="1"/>
    </xf>
    <xf numFmtId="168" fontId="21" fillId="2" borderId="12" xfId="6" applyNumberFormat="1" applyFont="1" applyFill="1" applyBorder="1" applyAlignment="1">
      <alignment horizontal="right" vertical="center" wrapText="1"/>
    </xf>
    <xf numFmtId="168" fontId="21" fillId="2" borderId="13" xfId="6" applyNumberFormat="1" applyFont="1" applyFill="1" applyBorder="1" applyAlignment="1">
      <alignment horizontal="right" vertical="center" wrapText="1"/>
    </xf>
    <xf numFmtId="0" fontId="3" fillId="2" borderId="0" xfId="3" applyFont="1" applyFill="1" applyAlignment="1">
      <alignment horizontal="right" vertical="center" wrapText="1"/>
    </xf>
    <xf numFmtId="0" fontId="3" fillId="2" borderId="5" xfId="3" applyFont="1" applyFill="1" applyBorder="1" applyAlignment="1">
      <alignment horizontal="right" vertical="center" wrapText="1"/>
    </xf>
    <xf numFmtId="0" fontId="3" fillId="2" borderId="0" xfId="3" applyFont="1" applyFill="1" applyAlignment="1">
      <alignment horizontal="right" vertical="center"/>
    </xf>
    <xf numFmtId="0" fontId="3" fillId="2" borderId="5" xfId="3" applyFont="1" applyFill="1" applyBorder="1" applyAlignment="1">
      <alignment horizontal="right" vertical="center"/>
    </xf>
    <xf numFmtId="169" fontId="3" fillId="0" borderId="5" xfId="3" applyNumberFormat="1" applyFont="1" applyBorder="1" applyAlignment="1">
      <alignment horizontal="right"/>
    </xf>
    <xf numFmtId="0" fontId="22" fillId="3" borderId="0" xfId="3" applyFont="1" applyFill="1"/>
    <xf numFmtId="0" fontId="16" fillId="0" borderId="4" xfId="3" applyFont="1" applyBorder="1"/>
    <xf numFmtId="170" fontId="3" fillId="2" borderId="0" xfId="1" applyNumberFormat="1" applyFont="1" applyFill="1" applyBorder="1"/>
    <xf numFmtId="170" fontId="3" fillId="2" borderId="5" xfId="1" applyNumberFormat="1" applyFont="1" applyFill="1" applyBorder="1" applyAlignment="1">
      <alignment horizontal="center"/>
    </xf>
    <xf numFmtId="167" fontId="3" fillId="2" borderId="0" xfId="6" applyFont="1" applyFill="1" applyBorder="1"/>
    <xf numFmtId="167" fontId="3" fillId="2" borderId="5" xfId="6" applyFont="1" applyFill="1" applyBorder="1" applyAlignment="1">
      <alignment horizontal="center"/>
    </xf>
    <xf numFmtId="0" fontId="13" fillId="2" borderId="0" xfId="3" applyFont="1" applyFill="1"/>
    <xf numFmtId="170" fontId="13" fillId="2" borderId="14" xfId="1" applyNumberFormat="1" applyFont="1" applyFill="1" applyBorder="1"/>
    <xf numFmtId="170" fontId="13" fillId="2" borderId="15" xfId="1" applyNumberFormat="1" applyFont="1" applyFill="1" applyBorder="1" applyAlignment="1">
      <alignment horizontal="center"/>
    </xf>
    <xf numFmtId="10" fontId="3" fillId="2" borderId="0" xfId="7" applyNumberFormat="1" applyFont="1" applyFill="1" applyBorder="1" applyAlignment="1"/>
    <xf numFmtId="168" fontId="3" fillId="2" borderId="0" xfId="6" applyNumberFormat="1" applyFont="1" applyFill="1" applyBorder="1"/>
    <xf numFmtId="168" fontId="3" fillId="2" borderId="0" xfId="6" applyNumberFormat="1" applyFont="1" applyFill="1" applyBorder="1" applyAlignment="1"/>
    <xf numFmtId="168" fontId="3" fillId="2" borderId="5" xfId="6" applyNumberFormat="1" applyFont="1" applyFill="1" applyBorder="1" applyAlignment="1">
      <alignment horizontal="center"/>
    </xf>
    <xf numFmtId="171" fontId="3" fillId="2" borderId="0" xfId="7" applyNumberFormat="1" applyFont="1" applyFill="1" applyBorder="1" applyAlignment="1">
      <alignment horizontal="right"/>
    </xf>
    <xf numFmtId="171" fontId="3" fillId="2" borderId="5" xfId="7" applyNumberFormat="1" applyFont="1" applyFill="1" applyBorder="1" applyAlignment="1">
      <alignment horizontal="right"/>
    </xf>
    <xf numFmtId="171" fontId="3" fillId="2" borderId="0" xfId="2" applyNumberFormat="1" applyFont="1" applyFill="1" applyBorder="1" applyAlignment="1">
      <alignment horizontal="right"/>
    </xf>
    <xf numFmtId="171" fontId="3" fillId="2" borderId="5" xfId="2" applyNumberFormat="1" applyFont="1" applyFill="1" applyBorder="1" applyAlignment="1">
      <alignment horizontal="right"/>
    </xf>
    <xf numFmtId="170" fontId="13" fillId="2" borderId="14" xfId="1" applyNumberFormat="1" applyFont="1" applyFill="1" applyBorder="1" applyAlignment="1"/>
    <xf numFmtId="10" fontId="13" fillId="2" borderId="0" xfId="7" applyNumberFormat="1" applyFont="1" applyFill="1" applyBorder="1" applyAlignment="1"/>
    <xf numFmtId="0" fontId="13" fillId="2" borderId="5" xfId="3" applyFont="1" applyFill="1" applyBorder="1" applyAlignment="1">
      <alignment horizontal="center"/>
    </xf>
    <xf numFmtId="0" fontId="13" fillId="2" borderId="0" xfId="3" applyFont="1" applyFill="1" applyAlignment="1">
      <alignment horizontal="right"/>
    </xf>
    <xf numFmtId="10" fontId="13" fillId="2" borderId="0" xfId="7" applyNumberFormat="1" applyFont="1" applyFill="1" applyBorder="1" applyAlignment="1">
      <alignment horizontal="right"/>
    </xf>
    <xf numFmtId="0" fontId="13" fillId="2" borderId="5" xfId="3" applyFont="1" applyFill="1" applyBorder="1" applyAlignment="1">
      <alignment horizontal="right"/>
    </xf>
    <xf numFmtId="0" fontId="18" fillId="2" borderId="4" xfId="3" applyFont="1" applyFill="1" applyBorder="1"/>
    <xf numFmtId="0" fontId="23" fillId="3" borderId="0" xfId="3" applyFont="1" applyFill="1"/>
    <xf numFmtId="166" fontId="3" fillId="0" borderId="5" xfId="3" applyNumberFormat="1" applyFont="1" applyBorder="1" applyAlignment="1">
      <alignment horizontal="right"/>
    </xf>
    <xf numFmtId="166" fontId="3" fillId="2" borderId="16" xfId="3" applyNumberFormat="1" applyFont="1" applyFill="1" applyBorder="1" applyAlignment="1">
      <alignment horizontal="right"/>
    </xf>
    <xf numFmtId="10" fontId="3" fillId="2" borderId="0" xfId="3" applyNumberFormat="1" applyFont="1" applyFill="1" applyAlignment="1">
      <alignment horizontal="left"/>
    </xf>
    <xf numFmtId="0" fontId="3" fillId="2" borderId="8" xfId="3" applyFont="1" applyFill="1" applyBorder="1" applyAlignment="1">
      <alignment horizontal="right"/>
    </xf>
    <xf numFmtId="172" fontId="24" fillId="2" borderId="5" xfId="8" applyFont="1" applyFill="1" applyBorder="1" applyAlignment="1">
      <alignment horizontal="center" vertical="top"/>
    </xf>
    <xf numFmtId="172" fontId="24" fillId="2" borderId="8" xfId="8" applyFont="1" applyFill="1" applyBorder="1" applyAlignment="1">
      <alignment horizontal="center" vertical="top"/>
    </xf>
    <xf numFmtId="0" fontId="24" fillId="2" borderId="4" xfId="3" applyFont="1" applyFill="1" applyBorder="1" applyAlignment="1">
      <alignment horizontal="left" vertical="top" wrapText="1"/>
    </xf>
    <xf numFmtId="0" fontId="24" fillId="2" borderId="0" xfId="3" applyFont="1" applyFill="1" applyAlignment="1">
      <alignment horizontal="left" vertical="top" wrapText="1"/>
    </xf>
    <xf numFmtId="172" fontId="24" fillId="2" borderId="0" xfId="8" applyFont="1" applyFill="1" applyBorder="1" applyAlignment="1">
      <alignment horizontal="center" vertical="top" wrapText="1"/>
    </xf>
    <xf numFmtId="172" fontId="24" fillId="2" borderId="5" xfId="8" applyFont="1" applyFill="1" applyBorder="1" applyAlignment="1">
      <alignment horizontal="center" vertical="top" wrapText="1"/>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172" fontId="3" fillId="2" borderId="18" xfId="8" applyFont="1" applyFill="1" applyBorder="1" applyAlignment="1">
      <alignment horizontal="center" vertical="top" wrapText="1"/>
    </xf>
    <xf numFmtId="172" fontId="3" fillId="2" borderId="19" xfId="8" applyFont="1" applyFill="1" applyBorder="1" applyAlignment="1">
      <alignment horizontal="center"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172" fontId="3" fillId="2" borderId="0" xfId="8" applyFont="1" applyFill="1" applyBorder="1" applyAlignment="1">
      <alignment horizontal="center" vertical="top" wrapText="1"/>
    </xf>
    <xf numFmtId="172" fontId="3" fillId="2" borderId="5" xfId="8" applyFont="1" applyFill="1" applyBorder="1" applyAlignment="1">
      <alignment horizontal="center" vertical="top" wrapText="1"/>
    </xf>
    <xf numFmtId="0" fontId="13" fillId="6" borderId="20" xfId="3" applyFont="1" applyFill="1" applyBorder="1" applyAlignment="1">
      <alignment horizontal="left" vertical="center"/>
    </xf>
    <xf numFmtId="167" fontId="13" fillId="6" borderId="14" xfId="6" applyFont="1" applyFill="1" applyBorder="1" applyAlignment="1">
      <alignment horizontal="left" vertical="center" wrapText="1"/>
    </xf>
    <xf numFmtId="167" fontId="13" fillId="6" borderId="14" xfId="6" applyFont="1" applyFill="1" applyBorder="1" applyAlignment="1">
      <alignment horizontal="center" vertical="center" wrapText="1"/>
    </xf>
    <xf numFmtId="167" fontId="13" fillId="6" borderId="15" xfId="6" applyFont="1" applyFill="1" applyBorder="1" applyAlignment="1">
      <alignment horizontal="center" vertical="center" wrapText="1"/>
    </xf>
    <xf numFmtId="169" fontId="3" fillId="2" borderId="0" xfId="9" applyNumberFormat="1" applyFont="1" applyFill="1" applyBorder="1" applyAlignment="1">
      <alignment vertical="center" wrapText="1"/>
    </xf>
    <xf numFmtId="167" fontId="3" fillId="2" borderId="0" xfId="6" applyFont="1" applyFill="1" applyBorder="1" applyAlignment="1">
      <alignment horizontal="center" vertical="center" wrapText="1"/>
    </xf>
    <xf numFmtId="173" fontId="3" fillId="2" borderId="5" xfId="3" applyNumberFormat="1" applyFont="1" applyFill="1" applyBorder="1" applyAlignment="1">
      <alignment vertical="center"/>
    </xf>
    <xf numFmtId="0" fontId="23" fillId="0" borderId="0" xfId="3" applyFont="1" applyAlignment="1">
      <alignment vertical="center"/>
    </xf>
    <xf numFmtId="0" fontId="13" fillId="2" borderId="4" xfId="3" applyFont="1" applyFill="1" applyBorder="1" applyAlignment="1">
      <alignment horizontal="left" vertical="top" wrapText="1"/>
    </xf>
    <xf numFmtId="167" fontId="3" fillId="2" borderId="0" xfId="6" applyFont="1" applyFill="1" applyBorder="1" applyAlignment="1">
      <alignment horizontal="left" vertical="top" wrapText="1"/>
    </xf>
    <xf numFmtId="168" fontId="13" fillId="2" borderId="16" xfId="6" applyNumberFormat="1" applyFont="1" applyFill="1" applyBorder="1" applyAlignment="1">
      <alignment horizontal="left" vertical="top" wrapText="1"/>
    </xf>
    <xf numFmtId="173" fontId="3" fillId="2" borderId="0" xfId="6" applyNumberFormat="1" applyFont="1" applyFill="1" applyBorder="1" applyAlignment="1">
      <alignment horizontal="center" vertical="top" wrapText="1"/>
    </xf>
    <xf numFmtId="0" fontId="3" fillId="2" borderId="0" xfId="3" applyFont="1" applyFill="1" applyAlignment="1">
      <alignment horizontal="center" vertical="top" wrapText="1"/>
    </xf>
    <xf numFmtId="164" fontId="3" fillId="2" borderId="0" xfId="3" applyNumberFormat="1" applyFont="1" applyFill="1" applyAlignment="1">
      <alignment horizontal="center" vertical="top" wrapText="1"/>
    </xf>
    <xf numFmtId="170" fontId="3" fillId="3" borderId="0" xfId="1" applyNumberFormat="1" applyFont="1" applyFill="1" applyBorder="1" applyAlignment="1">
      <alignment vertical="center" wrapText="1"/>
    </xf>
    <xf numFmtId="170" fontId="3" fillId="2" borderId="0" xfId="1" applyNumberFormat="1" applyFont="1" applyFill="1" applyBorder="1" applyAlignment="1">
      <alignment horizontal="center" vertical="center" wrapText="1"/>
    </xf>
    <xf numFmtId="169" fontId="3" fillId="2" borderId="5" xfId="1" applyNumberFormat="1" applyFont="1" applyFill="1" applyBorder="1" applyAlignment="1">
      <alignment horizontal="right" vertical="center"/>
    </xf>
    <xf numFmtId="0" fontId="4" fillId="2" borderId="0" xfId="3" applyFont="1" applyFill="1"/>
    <xf numFmtId="170" fontId="3" fillId="2" borderId="0" xfId="6" applyNumberFormat="1" applyFont="1" applyFill="1" applyBorder="1" applyAlignment="1">
      <alignment horizontal="left" vertical="top" wrapText="1"/>
    </xf>
    <xf numFmtId="0" fontId="3" fillId="2" borderId="4" xfId="3" applyFont="1" applyFill="1" applyBorder="1" applyAlignment="1">
      <alignment horizontal="left"/>
    </xf>
    <xf numFmtId="0" fontId="13" fillId="2" borderId="1" xfId="3" applyFont="1" applyFill="1" applyBorder="1" applyAlignment="1">
      <alignment horizontal="left" vertical="center"/>
    </xf>
    <xf numFmtId="167" fontId="3" fillId="2" borderId="2" xfId="6" applyFont="1" applyFill="1" applyBorder="1" applyAlignment="1">
      <alignment horizontal="left" vertical="center" wrapText="1"/>
    </xf>
    <xf numFmtId="0" fontId="13" fillId="2" borderId="21" xfId="3" applyFont="1" applyFill="1" applyBorder="1" applyAlignment="1">
      <alignment horizontal="center" vertical="center" wrapText="1"/>
    </xf>
    <xf numFmtId="164" fontId="13" fillId="2" borderId="3" xfId="3" applyNumberFormat="1" applyFont="1" applyFill="1" applyBorder="1" applyAlignment="1">
      <alignment horizontal="center" vertical="center" wrapText="1"/>
    </xf>
    <xf numFmtId="164" fontId="3" fillId="2" borderId="4" xfId="3" applyNumberFormat="1" applyFont="1" applyFill="1" applyBorder="1"/>
    <xf numFmtId="0" fontId="3" fillId="2" borderId="17" xfId="3" applyFont="1" applyFill="1" applyBorder="1" applyAlignment="1">
      <alignment horizontal="left" vertical="top"/>
    </xf>
    <xf numFmtId="167" fontId="3" fillId="2" borderId="19" xfId="6" applyFont="1" applyFill="1" applyBorder="1" applyAlignment="1">
      <alignment horizontal="center" vertical="top" wrapText="1"/>
    </xf>
    <xf numFmtId="174" fontId="3" fillId="0" borderId="22" xfId="3" applyNumberFormat="1" applyFont="1" applyBorder="1" applyAlignment="1">
      <alignment vertical="top" wrapText="1"/>
    </xf>
    <xf numFmtId="174" fontId="3" fillId="2" borderId="19" xfId="3" applyNumberFormat="1" applyFont="1" applyFill="1" applyBorder="1" applyAlignment="1">
      <alignment vertical="top" wrapText="1"/>
    </xf>
    <xf numFmtId="0" fontId="3" fillId="2" borderId="1" xfId="3" applyFont="1" applyFill="1" applyBorder="1" applyAlignment="1">
      <alignment horizontal="left" vertical="top" wrapText="1"/>
    </xf>
    <xf numFmtId="167" fontId="3" fillId="2" borderId="2" xfId="6" applyFont="1" applyFill="1" applyBorder="1" applyAlignment="1">
      <alignment horizontal="left" vertical="top" wrapText="1"/>
    </xf>
    <xf numFmtId="174" fontId="3" fillId="2" borderId="21" xfId="6" applyNumberFormat="1" applyFont="1" applyFill="1" applyBorder="1" applyAlignment="1">
      <alignment vertical="top" wrapText="1"/>
    </xf>
    <xf numFmtId="174" fontId="3" fillId="2" borderId="3" xfId="6" applyNumberFormat="1" applyFont="1" applyFill="1" applyBorder="1" applyAlignment="1">
      <alignment vertical="top" wrapText="1"/>
    </xf>
    <xf numFmtId="167" fontId="3" fillId="2" borderId="0" xfId="6" applyFont="1" applyFill="1" applyBorder="1" applyAlignment="1">
      <alignment horizontal="center" vertical="top" wrapText="1"/>
    </xf>
    <xf numFmtId="0" fontId="3" fillId="2" borderId="0" xfId="3" applyFont="1" applyFill="1" applyAlignment="1">
      <alignment horizontal="left"/>
    </xf>
    <xf numFmtId="175" fontId="3" fillId="2" borderId="0" xfId="8" applyNumberFormat="1" applyFont="1" applyFill="1" applyBorder="1"/>
    <xf numFmtId="0" fontId="24" fillId="2" borderId="0" xfId="3" applyFont="1" applyFill="1" applyAlignment="1">
      <alignment horizontal="center" vertical="top" wrapText="1"/>
    </xf>
    <xf numFmtId="164" fontId="24" fillId="2" borderId="0" xfId="3" applyNumberFormat="1" applyFont="1" applyFill="1" applyAlignment="1">
      <alignment horizontal="center" vertical="top" wrapText="1"/>
    </xf>
    <xf numFmtId="0" fontId="3" fillId="3" borderId="0" xfId="3" applyFont="1" applyFill="1"/>
    <xf numFmtId="0" fontId="24" fillId="2" borderId="6" xfId="3" applyFont="1" applyFill="1" applyBorder="1" applyAlignment="1">
      <alignment horizontal="left" vertical="top" wrapText="1"/>
    </xf>
    <xf numFmtId="167" fontId="24" fillId="2" borderId="7" xfId="6" applyFont="1" applyFill="1" applyBorder="1" applyAlignment="1">
      <alignment horizontal="left" vertical="top" wrapText="1"/>
    </xf>
    <xf numFmtId="167" fontId="24" fillId="2" borderId="7" xfId="6" applyFont="1" applyFill="1" applyBorder="1" applyAlignment="1">
      <alignment horizontal="center" vertical="top" wrapText="1"/>
    </xf>
    <xf numFmtId="0" fontId="24" fillId="2" borderId="7" xfId="3" applyFont="1" applyFill="1" applyBorder="1" applyAlignment="1">
      <alignment horizontal="center" vertical="top" wrapText="1"/>
    </xf>
    <xf numFmtId="164" fontId="24" fillId="2" borderId="7" xfId="3" applyNumberFormat="1" applyFont="1" applyFill="1" applyBorder="1" applyAlignment="1">
      <alignment horizontal="center" vertical="top" wrapText="1"/>
    </xf>
    <xf numFmtId="0" fontId="24" fillId="2" borderId="17" xfId="3" applyFont="1" applyFill="1" applyBorder="1" applyAlignment="1">
      <alignment horizontal="left" vertical="top" wrapText="1"/>
    </xf>
    <xf numFmtId="0" fontId="24" fillId="2" borderId="18" xfId="3" applyFont="1" applyFill="1" applyBorder="1" applyAlignment="1">
      <alignment horizontal="left" vertical="top" wrapText="1"/>
    </xf>
    <xf numFmtId="167" fontId="24" fillId="2" borderId="18" xfId="6" applyFont="1" applyFill="1" applyBorder="1" applyAlignment="1">
      <alignment horizontal="center" vertical="top" wrapText="1"/>
    </xf>
    <xf numFmtId="0" fontId="24" fillId="2" borderId="18" xfId="3" applyFont="1" applyFill="1" applyBorder="1" applyAlignment="1">
      <alignment horizontal="center" vertical="top" wrapText="1"/>
    </xf>
    <xf numFmtId="164" fontId="24" fillId="2" borderId="18" xfId="3" applyNumberFormat="1" applyFont="1" applyFill="1" applyBorder="1" applyAlignment="1">
      <alignment horizontal="center" vertical="top" wrapText="1"/>
    </xf>
    <xf numFmtId="0" fontId="3" fillId="2" borderId="19" xfId="3" applyFont="1" applyFill="1" applyBorder="1" applyAlignment="1">
      <alignment horizontal="center"/>
    </xf>
    <xf numFmtId="3" fontId="3" fillId="0" borderId="25" xfId="6" applyNumberFormat="1" applyFont="1" applyFill="1" applyBorder="1" applyAlignment="1">
      <alignment horizontal="right"/>
    </xf>
    <xf numFmtId="168" fontId="3" fillId="2" borderId="0" xfId="3" applyNumberFormat="1" applyFont="1" applyFill="1"/>
    <xf numFmtId="170" fontId="22" fillId="0" borderId="0" xfId="1" applyNumberFormat="1" applyFont="1" applyFill="1"/>
    <xf numFmtId="167" fontId="22" fillId="0" borderId="0" xfId="1" applyFont="1" applyFill="1" applyBorder="1"/>
    <xf numFmtId="168" fontId="3" fillId="2" borderId="26" xfId="6" applyNumberFormat="1" applyFont="1" applyFill="1" applyBorder="1" applyAlignment="1">
      <alignment horizontal="left"/>
    </xf>
    <xf numFmtId="168" fontId="3" fillId="0" borderId="26" xfId="6" applyNumberFormat="1" applyFont="1" applyFill="1" applyBorder="1" applyAlignment="1">
      <alignment horizontal="left"/>
    </xf>
    <xf numFmtId="164" fontId="3" fillId="2" borderId="0" xfId="6" applyNumberFormat="1" applyFont="1" applyFill="1" applyBorder="1"/>
    <xf numFmtId="168" fontId="23" fillId="2" borderId="26" xfId="6" applyNumberFormat="1" applyFont="1" applyFill="1" applyBorder="1" applyAlignment="1">
      <alignment horizontal="left"/>
    </xf>
    <xf numFmtId="3" fontId="3" fillId="2" borderId="28" xfId="6" applyNumberFormat="1" applyFont="1" applyFill="1" applyBorder="1" applyAlignment="1">
      <alignment horizontal="right"/>
    </xf>
    <xf numFmtId="167" fontId="4" fillId="3" borderId="0" xfId="1" applyFont="1" applyFill="1"/>
    <xf numFmtId="14" fontId="3" fillId="2" borderId="0" xfId="3" applyNumberFormat="1" applyFont="1" applyFill="1"/>
    <xf numFmtId="0" fontId="25" fillId="2" borderId="17" xfId="3" applyFont="1" applyFill="1" applyBorder="1" applyAlignment="1">
      <alignment horizontal="left" vertical="top" wrapText="1"/>
    </xf>
    <xf numFmtId="0" fontId="25" fillId="2" borderId="18" xfId="3" applyFont="1" applyFill="1" applyBorder="1" applyAlignment="1">
      <alignment horizontal="left" vertical="top" wrapText="1"/>
    </xf>
    <xf numFmtId="10" fontId="24" fillId="2" borderId="18" xfId="7" applyNumberFormat="1" applyFont="1" applyFill="1" applyBorder="1"/>
    <xf numFmtId="10" fontId="3" fillId="2" borderId="0" xfId="7" applyNumberFormat="1" applyFont="1" applyFill="1" applyBorder="1"/>
    <xf numFmtId="0" fontId="24" fillId="2" borderId="17" xfId="3" applyFont="1" applyFill="1" applyBorder="1"/>
    <xf numFmtId="0" fontId="24" fillId="2" borderId="18" xfId="3" applyFont="1" applyFill="1" applyBorder="1"/>
    <xf numFmtId="10" fontId="3" fillId="0" borderId="19" xfId="7" applyNumberFormat="1" applyFont="1" applyFill="1" applyBorder="1"/>
    <xf numFmtId="0" fontId="24" fillId="2" borderId="0" xfId="3" applyFont="1" applyFill="1"/>
    <xf numFmtId="10" fontId="1" fillId="0" borderId="0" xfId="10" applyNumberFormat="1"/>
    <xf numFmtId="0" fontId="24" fillId="2" borderId="5" xfId="3" applyFont="1" applyFill="1" applyBorder="1" applyAlignment="1">
      <alignment horizontal="center"/>
    </xf>
    <xf numFmtId="0" fontId="24" fillId="2" borderId="4" xfId="3" applyFont="1" applyFill="1" applyBorder="1"/>
    <xf numFmtId="10" fontId="3" fillId="2" borderId="5" xfId="7" applyNumberFormat="1" applyFont="1" applyFill="1" applyBorder="1"/>
    <xf numFmtId="164" fontId="24" fillId="2" borderId="0" xfId="3" applyNumberFormat="1" applyFont="1" applyFill="1"/>
    <xf numFmtId="10" fontId="13" fillId="2" borderId="8" xfId="7" applyNumberFormat="1" applyFont="1" applyFill="1" applyBorder="1"/>
    <xf numFmtId="168" fontId="3" fillId="2" borderId="25" xfId="6" applyNumberFormat="1" applyFont="1" applyFill="1" applyBorder="1" applyAlignment="1">
      <alignment vertical="center"/>
    </xf>
    <xf numFmtId="164" fontId="3" fillId="2" borderId="0" xfId="3" applyNumberFormat="1" applyFont="1" applyFill="1" applyAlignment="1">
      <alignment vertical="center"/>
    </xf>
    <xf numFmtId="0" fontId="3" fillId="2" borderId="5" xfId="3" applyFont="1" applyFill="1" applyBorder="1" applyAlignment="1">
      <alignment horizontal="center" vertical="center"/>
    </xf>
    <xf numFmtId="174" fontId="3" fillId="2" borderId="26" xfId="8" applyNumberFormat="1" applyFont="1" applyFill="1" applyBorder="1" applyAlignment="1">
      <alignment vertical="center"/>
    </xf>
    <xf numFmtId="174" fontId="4" fillId="3" borderId="0" xfId="3" applyNumberFormat="1" applyFont="1" applyFill="1" applyAlignment="1">
      <alignment vertical="center"/>
    </xf>
    <xf numFmtId="0" fontId="23" fillId="2" borderId="0" xfId="3" applyFont="1" applyFill="1" applyAlignment="1">
      <alignment vertical="center"/>
    </xf>
    <xf numFmtId="10" fontId="3" fillId="0" borderId="26" xfId="11" applyNumberFormat="1" applyFont="1" applyFill="1" applyBorder="1" applyAlignment="1">
      <alignment vertical="center"/>
    </xf>
    <xf numFmtId="10" fontId="3" fillId="2" borderId="26" xfId="11" applyNumberFormat="1" applyFont="1" applyFill="1" applyBorder="1" applyAlignment="1">
      <alignment vertical="center"/>
    </xf>
    <xf numFmtId="167" fontId="3" fillId="2" borderId="30" xfId="6" applyFont="1" applyFill="1" applyBorder="1" applyAlignment="1">
      <alignment horizontal="right" vertical="center"/>
    </xf>
    <xf numFmtId="167" fontId="3" fillId="0" borderId="30" xfId="6" applyFont="1" applyFill="1" applyBorder="1" applyAlignment="1">
      <alignment horizontal="right" vertical="center"/>
    </xf>
    <xf numFmtId="0" fontId="9" fillId="3" borderId="0" xfId="3" applyFont="1" applyFill="1" applyAlignment="1">
      <alignment vertical="center"/>
    </xf>
    <xf numFmtId="0" fontId="24" fillId="2" borderId="27" xfId="3" applyFont="1" applyFill="1" applyBorder="1" applyAlignment="1">
      <alignment horizontal="left" vertical="center"/>
    </xf>
    <xf numFmtId="0" fontId="24" fillId="2" borderId="13" xfId="3" applyFont="1" applyFill="1" applyBorder="1" applyAlignment="1">
      <alignment horizontal="left" vertical="center"/>
    </xf>
    <xf numFmtId="10" fontId="3" fillId="2" borderId="28" xfId="7" applyNumberFormat="1" applyFont="1" applyFill="1" applyBorder="1" applyAlignment="1">
      <alignment horizontal="right" vertical="center"/>
    </xf>
    <xf numFmtId="0" fontId="27" fillId="2" borderId="4" xfId="3" applyFont="1" applyFill="1" applyBorder="1" applyAlignment="1">
      <alignment horizontal="left" vertical="top"/>
    </xf>
    <xf numFmtId="174" fontId="3" fillId="2" borderId="0" xfId="6" applyNumberFormat="1" applyFont="1" applyFill="1" applyBorder="1" applyAlignment="1">
      <alignment horizontal="right"/>
    </xf>
    <xf numFmtId="174" fontId="13" fillId="0" borderId="22" xfId="8" applyNumberFormat="1" applyFont="1" applyFill="1" applyBorder="1"/>
    <xf numFmtId="170" fontId="23" fillId="3" borderId="0" xfId="1" applyNumberFormat="1" applyFont="1" applyFill="1"/>
    <xf numFmtId="174" fontId="23" fillId="3" borderId="0" xfId="3" applyNumberFormat="1" applyFont="1" applyFill="1"/>
    <xf numFmtId="174" fontId="3" fillId="2" borderId="26" xfId="8" applyNumberFormat="1" applyFont="1" applyFill="1" applyBorder="1"/>
    <xf numFmtId="175" fontId="3" fillId="2" borderId="0" xfId="3" applyNumberFormat="1" applyFont="1" applyFill="1"/>
    <xf numFmtId="174" fontId="13" fillId="2" borderId="33" xfId="8" applyNumberFormat="1" applyFont="1" applyFill="1" applyBorder="1"/>
    <xf numFmtId="174" fontId="3" fillId="2" borderId="25" xfId="8" applyNumberFormat="1" applyFont="1" applyFill="1" applyBorder="1"/>
    <xf numFmtId="0" fontId="24" fillId="2" borderId="20" xfId="3" applyFont="1" applyFill="1" applyBorder="1" applyAlignment="1">
      <alignment horizontal="left" vertical="top" wrapText="1"/>
    </xf>
    <xf numFmtId="0" fontId="24" fillId="2" borderId="14" xfId="3" applyFont="1" applyFill="1" applyBorder="1" applyAlignment="1">
      <alignment horizontal="left" vertical="top" wrapText="1"/>
    </xf>
    <xf numFmtId="0" fontId="24" fillId="2" borderId="15" xfId="3" applyFont="1" applyFill="1" applyBorder="1" applyAlignment="1">
      <alignment horizontal="left" vertical="top" wrapText="1"/>
    </xf>
    <xf numFmtId="174" fontId="4" fillId="3" borderId="0" xfId="3" applyNumberFormat="1" applyFont="1" applyFill="1"/>
    <xf numFmtId="175" fontId="3" fillId="2" borderId="34" xfId="8" applyNumberFormat="1" applyFont="1" applyFill="1" applyBorder="1"/>
    <xf numFmtId="174" fontId="3" fillId="2" borderId="0" xfId="3" applyNumberFormat="1" applyFont="1" applyFill="1"/>
    <xf numFmtId="0" fontId="3" fillId="2" borderId="17" xfId="3" applyFont="1" applyFill="1" applyBorder="1" applyAlignment="1">
      <alignment horizontal="left"/>
    </xf>
    <xf numFmtId="0" fontId="3" fillId="2" borderId="18" xfId="3" applyFont="1" applyFill="1" applyBorder="1" applyAlignment="1">
      <alignment horizontal="left"/>
    </xf>
    <xf numFmtId="175" fontId="3" fillId="2" borderId="18" xfId="8" applyNumberFormat="1" applyFont="1" applyFill="1" applyBorder="1"/>
    <xf numFmtId="0" fontId="3" fillId="2" borderId="18" xfId="3" applyFont="1" applyFill="1" applyBorder="1"/>
    <xf numFmtId="164" fontId="3" fillId="2" borderId="18" xfId="3" applyNumberFormat="1" applyFont="1" applyFill="1" applyBorder="1"/>
    <xf numFmtId="0" fontId="3" fillId="2" borderId="6" xfId="3" applyFont="1" applyFill="1" applyBorder="1" applyAlignment="1">
      <alignment horizontal="left"/>
    </xf>
    <xf numFmtId="0" fontId="3" fillId="2" borderId="7" xfId="3" applyFont="1" applyFill="1" applyBorder="1" applyAlignment="1">
      <alignment horizontal="left"/>
    </xf>
    <xf numFmtId="175" fontId="3" fillId="2" borderId="7" xfId="8" applyNumberFormat="1" applyFont="1" applyFill="1" applyBorder="1"/>
    <xf numFmtId="164" fontId="3" fillId="2" borderId="7" xfId="3" applyNumberFormat="1" applyFont="1" applyFill="1" applyBorder="1"/>
    <xf numFmtId="0" fontId="24" fillId="2" borderId="6" xfId="3" applyFont="1" applyFill="1" applyBorder="1"/>
    <xf numFmtId="0" fontId="24" fillId="2" borderId="7" xfId="3" applyFont="1" applyFill="1" applyBorder="1"/>
    <xf numFmtId="164" fontId="24" fillId="2" borderId="7" xfId="3" applyNumberFormat="1" applyFont="1" applyFill="1" applyBorder="1"/>
    <xf numFmtId="0" fontId="24" fillId="2" borderId="8" xfId="3" applyFont="1" applyFill="1" applyBorder="1" applyAlignment="1">
      <alignment horizontal="center"/>
    </xf>
    <xf numFmtId="164" fontId="24" fillId="2" borderId="18" xfId="3" applyNumberFormat="1" applyFont="1" applyFill="1" applyBorder="1"/>
    <xf numFmtId="0" fontId="24" fillId="2" borderId="19" xfId="3" applyFont="1" applyFill="1" applyBorder="1" applyAlignment="1">
      <alignment horizontal="center"/>
    </xf>
    <xf numFmtId="0" fontId="29" fillId="2" borderId="17" xfId="3" applyFont="1" applyFill="1" applyBorder="1" applyAlignment="1">
      <alignment horizontal="left" vertical="top" wrapText="1"/>
    </xf>
    <xf numFmtId="0" fontId="29" fillId="2" borderId="18" xfId="3" applyFont="1" applyFill="1" applyBorder="1" applyAlignment="1">
      <alignment horizontal="left" vertical="top" wrapText="1"/>
    </xf>
    <xf numFmtId="167" fontId="30" fillId="0" borderId="5" xfId="6" applyFont="1" applyFill="1" applyBorder="1" applyAlignment="1">
      <alignment horizontal="right" vertical="center"/>
    </xf>
    <xf numFmtId="167" fontId="4" fillId="3" borderId="0" xfId="6" applyFont="1" applyFill="1" applyAlignment="1">
      <alignment vertical="center"/>
    </xf>
    <xf numFmtId="0" fontId="24" fillId="2" borderId="0" xfId="3" applyFont="1" applyFill="1" applyAlignment="1">
      <alignment vertical="center"/>
    </xf>
    <xf numFmtId="0" fontId="24" fillId="2" borderId="5" xfId="3" applyFont="1" applyFill="1" applyBorder="1" applyAlignment="1">
      <alignment horizontal="center" vertical="center"/>
    </xf>
    <xf numFmtId="0" fontId="24" fillId="3" borderId="35" xfId="3" applyFont="1" applyFill="1" applyBorder="1" applyAlignment="1">
      <alignment horizontal="left" vertical="center" wrapText="1"/>
    </xf>
    <xf numFmtId="1" fontId="24" fillId="2" borderId="36" xfId="3" applyNumberFormat="1" applyFont="1" applyFill="1" applyBorder="1" applyAlignment="1">
      <alignment horizontal="right" vertical="center" wrapText="1"/>
    </xf>
    <xf numFmtId="171" fontId="24" fillId="2" borderId="36" xfId="7" applyNumberFormat="1" applyFont="1" applyFill="1" applyBorder="1" applyAlignment="1">
      <alignment vertical="center"/>
    </xf>
    <xf numFmtId="175" fontId="24" fillId="2" borderId="36" xfId="8" applyNumberFormat="1" applyFont="1" applyFill="1" applyBorder="1" applyAlignment="1">
      <alignment vertical="center"/>
    </xf>
    <xf numFmtId="171" fontId="24" fillId="2" borderId="37" xfId="2" applyNumberFormat="1" applyFont="1" applyFill="1" applyBorder="1" applyAlignment="1">
      <alignment vertical="center"/>
    </xf>
    <xf numFmtId="171" fontId="24" fillId="2" borderId="37" xfId="7" applyNumberFormat="1" applyFont="1" applyFill="1" applyBorder="1" applyAlignment="1">
      <alignment vertical="center"/>
    </xf>
    <xf numFmtId="176" fontId="24" fillId="2" borderId="5" xfId="3" applyNumberFormat="1" applyFont="1" applyFill="1" applyBorder="1" applyAlignment="1">
      <alignment horizontal="center" vertical="center"/>
    </xf>
    <xf numFmtId="0" fontId="11" fillId="8" borderId="38" xfId="3" applyFont="1" applyFill="1" applyBorder="1" applyAlignment="1">
      <alignment horizontal="left" vertical="center" wrapText="1"/>
    </xf>
    <xf numFmtId="3" fontId="11" fillId="8" borderId="39" xfId="3" applyNumberFormat="1" applyFont="1" applyFill="1" applyBorder="1" applyAlignment="1">
      <alignment vertical="center"/>
    </xf>
    <xf numFmtId="171" fontId="11" fillId="8" borderId="39" xfId="3" applyNumberFormat="1" applyFont="1" applyFill="1" applyBorder="1" applyAlignment="1">
      <alignment vertical="center"/>
    </xf>
    <xf numFmtId="171" fontId="11" fillId="8" borderId="40" xfId="8" applyNumberFormat="1" applyFont="1" applyFill="1" applyBorder="1" applyAlignment="1">
      <alignment vertical="center"/>
    </xf>
    <xf numFmtId="167" fontId="4" fillId="3" borderId="0" xfId="1" applyFont="1" applyFill="1" applyAlignment="1">
      <alignment vertical="center"/>
    </xf>
    <xf numFmtId="175" fontId="4" fillId="3" borderId="0" xfId="3" applyNumberFormat="1" applyFont="1" applyFill="1" applyAlignment="1">
      <alignment vertical="center"/>
    </xf>
    <xf numFmtId="10" fontId="30" fillId="2" borderId="0" xfId="7" applyNumberFormat="1" applyFont="1" applyFill="1" applyBorder="1"/>
    <xf numFmtId="164" fontId="30" fillId="2" borderId="0" xfId="3" applyNumberFormat="1" applyFont="1" applyFill="1"/>
    <xf numFmtId="0" fontId="30" fillId="2" borderId="5" xfId="3" applyFont="1" applyFill="1" applyBorder="1" applyAlignment="1">
      <alignment horizontal="center"/>
    </xf>
    <xf numFmtId="168" fontId="4" fillId="3" borderId="0" xfId="6" applyNumberFormat="1" applyFont="1" applyFill="1" applyBorder="1"/>
    <xf numFmtId="0" fontId="9" fillId="7" borderId="35" xfId="3" applyFont="1" applyFill="1" applyBorder="1" applyAlignment="1">
      <alignment horizontal="center" vertical="center" wrapText="1"/>
    </xf>
    <xf numFmtId="0" fontId="9" fillId="7" borderId="36" xfId="3" applyFont="1" applyFill="1" applyBorder="1" applyAlignment="1">
      <alignment horizontal="center" vertical="center" wrapText="1"/>
    </xf>
    <xf numFmtId="164" fontId="9" fillId="7" borderId="36" xfId="3" applyNumberFormat="1" applyFont="1" applyFill="1" applyBorder="1" applyAlignment="1">
      <alignment horizontal="center" vertical="center" wrapText="1"/>
    </xf>
    <xf numFmtId="167" fontId="30" fillId="3" borderId="5" xfId="6" applyFont="1" applyFill="1" applyBorder="1" applyAlignment="1">
      <alignment horizontal="right"/>
    </xf>
    <xf numFmtId="167" fontId="4" fillId="3" borderId="0" xfId="6" applyFont="1" applyFill="1"/>
    <xf numFmtId="177" fontId="4" fillId="3" borderId="0" xfId="7" applyNumberFormat="1" applyFont="1" applyFill="1" applyBorder="1" applyAlignment="1">
      <alignment horizontal="left"/>
    </xf>
    <xf numFmtId="0" fontId="11" fillId="3" borderId="41" xfId="3" applyFont="1" applyFill="1" applyBorder="1" applyAlignment="1">
      <alignment vertical="center"/>
    </xf>
    <xf numFmtId="171" fontId="11" fillId="3" borderId="42" xfId="3" applyNumberFormat="1" applyFont="1" applyFill="1" applyBorder="1" applyAlignment="1">
      <alignment vertical="center"/>
    </xf>
    <xf numFmtId="178" fontId="11" fillId="3" borderId="42" xfId="1" applyNumberFormat="1" applyFont="1" applyFill="1" applyBorder="1" applyAlignment="1">
      <alignment vertical="center"/>
    </xf>
    <xf numFmtId="178" fontId="31" fillId="3" borderId="42" xfId="1" applyNumberFormat="1" applyFont="1" applyFill="1" applyBorder="1" applyAlignment="1">
      <alignment vertical="center"/>
    </xf>
    <xf numFmtId="167" fontId="30" fillId="3" borderId="5" xfId="6" applyFont="1" applyFill="1" applyBorder="1" applyAlignment="1">
      <alignment horizontal="right" vertical="center"/>
    </xf>
    <xf numFmtId="177" fontId="4" fillId="3" borderId="0" xfId="7" applyNumberFormat="1" applyFont="1" applyFill="1" applyBorder="1" applyAlignment="1">
      <alignment horizontal="left" vertical="center"/>
    </xf>
    <xf numFmtId="0" fontId="24" fillId="3" borderId="35" xfId="3" applyFont="1" applyFill="1" applyBorder="1" applyAlignment="1">
      <alignment vertical="center"/>
    </xf>
    <xf numFmtId="171" fontId="24" fillId="0" borderId="36" xfId="3" applyNumberFormat="1" applyFont="1" applyBorder="1" applyAlignment="1">
      <alignment vertical="center"/>
    </xf>
    <xf numFmtId="171" fontId="24" fillId="0" borderId="36" xfId="7" applyNumberFormat="1" applyFont="1" applyBorder="1" applyAlignment="1">
      <alignment vertical="center"/>
    </xf>
    <xf numFmtId="171" fontId="30" fillId="3" borderId="36" xfId="7" applyNumberFormat="1" applyFont="1" applyFill="1" applyBorder="1" applyAlignment="1">
      <alignment vertical="center"/>
    </xf>
    <xf numFmtId="167" fontId="31" fillId="3" borderId="5" xfId="6" applyFont="1" applyFill="1" applyBorder="1" applyAlignment="1">
      <alignment horizontal="center" vertical="center"/>
    </xf>
    <xf numFmtId="167" fontId="9" fillId="3" borderId="0" xfId="6" applyFont="1" applyFill="1" applyBorder="1" applyAlignment="1">
      <alignment vertical="center"/>
    </xf>
    <xf numFmtId="171" fontId="30" fillId="3" borderId="36" xfId="7" applyNumberFormat="1" applyFont="1" applyFill="1" applyBorder="1" applyAlignment="1">
      <alignment horizontal="right" vertical="center"/>
    </xf>
    <xf numFmtId="167" fontId="30" fillId="3" borderId="5" xfId="6" applyFont="1" applyFill="1" applyBorder="1" applyAlignment="1">
      <alignment horizontal="center" vertical="center"/>
    </xf>
    <xf numFmtId="167" fontId="4" fillId="3" borderId="0" xfId="3" applyNumberFormat="1" applyFont="1" applyFill="1" applyAlignment="1">
      <alignment vertical="center"/>
    </xf>
    <xf numFmtId="16" fontId="24" fillId="3" borderId="35" xfId="3" applyNumberFormat="1" applyFont="1" applyFill="1" applyBorder="1" applyAlignment="1">
      <alignment vertical="center"/>
    </xf>
    <xf numFmtId="171" fontId="30" fillId="0" borderId="36" xfId="7" applyNumberFormat="1" applyFont="1" applyFill="1" applyBorder="1" applyAlignment="1">
      <alignment horizontal="right" vertical="center"/>
    </xf>
    <xf numFmtId="164" fontId="4" fillId="3" borderId="0" xfId="3" applyNumberFormat="1" applyFont="1" applyFill="1" applyAlignment="1">
      <alignment vertical="center"/>
    </xf>
    <xf numFmtId="0" fontId="11" fillId="8" borderId="35" xfId="3" applyFont="1" applyFill="1" applyBorder="1"/>
    <xf numFmtId="0" fontId="24" fillId="8" borderId="36" xfId="3" applyFont="1" applyFill="1" applyBorder="1"/>
    <xf numFmtId="171" fontId="11" fillId="8" borderId="36" xfId="2" applyNumberFormat="1" applyFont="1" applyFill="1" applyBorder="1"/>
    <xf numFmtId="167" fontId="30" fillId="3" borderId="5" xfId="6" applyFont="1" applyFill="1" applyBorder="1" applyAlignment="1">
      <alignment horizontal="center"/>
    </xf>
    <xf numFmtId="0" fontId="3" fillId="3" borderId="35" xfId="3" applyFont="1" applyFill="1" applyBorder="1"/>
    <xf numFmtId="0" fontId="24" fillId="3" borderId="36" xfId="3" applyFont="1" applyFill="1" applyBorder="1"/>
    <xf numFmtId="171" fontId="24" fillId="3" borderId="36" xfId="2" applyNumberFormat="1" applyFont="1" applyFill="1" applyBorder="1"/>
    <xf numFmtId="171" fontId="30" fillId="3" borderId="36" xfId="2" applyNumberFormat="1" applyFont="1" applyFill="1" applyBorder="1"/>
    <xf numFmtId="10" fontId="4" fillId="3" borderId="0" xfId="7" applyNumberFormat="1" applyFont="1" applyFill="1"/>
    <xf numFmtId="0" fontId="13" fillId="8" borderId="35" xfId="3" applyFont="1" applyFill="1" applyBorder="1" applyAlignment="1">
      <alignment vertical="center" wrapText="1"/>
    </xf>
    <xf numFmtId="0" fontId="11" fillId="8" borderId="36" xfId="3" applyFont="1" applyFill="1" applyBorder="1" applyAlignment="1">
      <alignment vertical="center"/>
    </xf>
    <xf numFmtId="171" fontId="11" fillId="8" borderId="36" xfId="2" applyNumberFormat="1" applyFont="1" applyFill="1" applyBorder="1" applyAlignment="1">
      <alignment vertical="center"/>
    </xf>
    <xf numFmtId="0" fontId="3" fillId="3" borderId="20" xfId="3" applyFont="1" applyFill="1" applyBorder="1" applyAlignment="1">
      <alignment vertical="center"/>
    </xf>
    <xf numFmtId="0" fontId="32" fillId="3" borderId="14" xfId="3" applyFont="1" applyFill="1" applyBorder="1" applyAlignment="1">
      <alignment vertical="center"/>
    </xf>
    <xf numFmtId="171" fontId="24" fillId="3" borderId="36" xfId="2" applyNumberFormat="1" applyFont="1" applyFill="1" applyBorder="1" applyAlignment="1">
      <alignment vertical="center"/>
    </xf>
    <xf numFmtId="171" fontId="30" fillId="3" borderId="36" xfId="2" applyNumberFormat="1" applyFont="1" applyFill="1" applyBorder="1" applyAlignment="1">
      <alignment vertical="center"/>
    </xf>
    <xf numFmtId="171" fontId="31" fillId="8" borderId="36" xfId="2" applyNumberFormat="1" applyFont="1" applyFill="1" applyBorder="1" applyAlignment="1">
      <alignment vertical="center"/>
    </xf>
    <xf numFmtId="0" fontId="13" fillId="3" borderId="4" xfId="3" applyFont="1" applyFill="1" applyBorder="1" applyAlignment="1">
      <alignment vertical="center"/>
    </xf>
    <xf numFmtId="0" fontId="11" fillId="3" borderId="0" xfId="3" applyFont="1" applyFill="1" applyAlignment="1">
      <alignment vertical="center"/>
    </xf>
    <xf numFmtId="171" fontId="11" fillId="3" borderId="0" xfId="2" applyNumberFormat="1" applyFont="1" applyFill="1" applyBorder="1" applyAlignment="1">
      <alignment vertical="center"/>
    </xf>
    <xf numFmtId="171" fontId="31" fillId="3" borderId="0" xfId="2" applyNumberFormat="1" applyFont="1" applyFill="1" applyBorder="1" applyAlignment="1">
      <alignment vertical="center"/>
    </xf>
    <xf numFmtId="171" fontId="31" fillId="3" borderId="5" xfId="2" applyNumberFormat="1" applyFont="1" applyFill="1" applyBorder="1" applyAlignment="1">
      <alignment vertical="center"/>
    </xf>
    <xf numFmtId="170" fontId="11" fillId="3" borderId="36" xfId="1" applyNumberFormat="1" applyFont="1" applyFill="1" applyBorder="1"/>
    <xf numFmtId="170" fontId="3" fillId="2" borderId="36" xfId="1" applyNumberFormat="1" applyFont="1" applyFill="1" applyBorder="1"/>
    <xf numFmtId="170" fontId="30" fillId="3" borderId="36" xfId="1" applyNumberFormat="1" applyFont="1" applyFill="1" applyBorder="1"/>
    <xf numFmtId="0" fontId="30" fillId="3" borderId="5" xfId="3" applyFont="1" applyFill="1" applyBorder="1" applyAlignment="1">
      <alignment horizontal="center"/>
    </xf>
    <xf numFmtId="179" fontId="13" fillId="3" borderId="36" xfId="3" applyNumberFormat="1" applyFont="1" applyFill="1" applyBorder="1"/>
    <xf numFmtId="167" fontId="4" fillId="3" borderId="0" xfId="1" applyFont="1" applyFill="1" applyBorder="1"/>
    <xf numFmtId="0" fontId="33" fillId="2" borderId="4" xfId="3" applyFont="1" applyFill="1" applyBorder="1"/>
    <xf numFmtId="0" fontId="30" fillId="3" borderId="0" xfId="3" applyFont="1" applyFill="1"/>
    <xf numFmtId="164" fontId="30" fillId="3" borderId="0" xfId="3" applyNumberFormat="1" applyFont="1" applyFill="1"/>
    <xf numFmtId="0" fontId="32" fillId="2" borderId="4" xfId="3" applyFont="1" applyFill="1" applyBorder="1"/>
    <xf numFmtId="0" fontId="24" fillId="3" borderId="35" xfId="3" applyFont="1" applyFill="1" applyBorder="1" applyAlignment="1">
      <alignment horizontal="left" wrapText="1"/>
    </xf>
    <xf numFmtId="0" fontId="24" fillId="2" borderId="36" xfId="3" applyFont="1" applyFill="1" applyBorder="1"/>
    <xf numFmtId="10" fontId="24" fillId="2" borderId="36" xfId="7" applyNumberFormat="1" applyFont="1" applyFill="1" applyBorder="1" applyAlignment="1"/>
    <xf numFmtId="170" fontId="24" fillId="2" borderId="36" xfId="1" applyNumberFormat="1" applyFont="1" applyFill="1" applyBorder="1" applyAlignment="1">
      <alignment horizontal="right" wrapText="1"/>
    </xf>
    <xf numFmtId="10" fontId="24" fillId="2" borderId="36" xfId="2" applyNumberFormat="1" applyFont="1" applyFill="1" applyBorder="1" applyAlignment="1"/>
    <xf numFmtId="0" fontId="11" fillId="8" borderId="35" xfId="3" applyFont="1" applyFill="1" applyBorder="1" applyAlignment="1">
      <alignment horizontal="left" wrapText="1"/>
    </xf>
    <xf numFmtId="3" fontId="11" fillId="8" borderId="36" xfId="3" applyNumberFormat="1" applyFont="1" applyFill="1" applyBorder="1"/>
    <xf numFmtId="10" fontId="11" fillId="8" borderId="36" xfId="3" applyNumberFormat="1" applyFont="1" applyFill="1" applyBorder="1"/>
    <xf numFmtId="10" fontId="11" fillId="8" borderId="36" xfId="8" applyNumberFormat="1" applyFont="1" applyFill="1" applyBorder="1" applyAlignment="1"/>
    <xf numFmtId="168" fontId="4" fillId="3" borderId="0" xfId="3" applyNumberFormat="1" applyFont="1" applyFill="1"/>
    <xf numFmtId="180" fontId="4" fillId="3" borderId="0" xfId="3" applyNumberFormat="1" applyFont="1" applyFill="1"/>
    <xf numFmtId="0" fontId="30" fillId="3" borderId="7" xfId="3" applyFont="1" applyFill="1" applyBorder="1"/>
    <xf numFmtId="164" fontId="30" fillId="3" borderId="7" xfId="3" applyNumberFormat="1" applyFont="1" applyFill="1" applyBorder="1"/>
    <xf numFmtId="0" fontId="30" fillId="3" borderId="8" xfId="3" applyFont="1" applyFill="1" applyBorder="1" applyAlignment="1">
      <alignment horizontal="center"/>
    </xf>
    <xf numFmtId="0" fontId="11" fillId="2" borderId="4" xfId="3" applyFont="1" applyFill="1" applyBorder="1" applyAlignment="1">
      <alignment horizontal="center" vertical="top" wrapText="1"/>
    </xf>
    <xf numFmtId="0" fontId="11" fillId="2" borderId="0" xfId="3" applyFont="1" applyFill="1" applyAlignment="1">
      <alignment horizontal="center" vertical="top" wrapText="1"/>
    </xf>
    <xf numFmtId="0" fontId="24" fillId="2" borderId="32" xfId="3" applyFont="1" applyFill="1" applyBorder="1"/>
    <xf numFmtId="177" fontId="24" fillId="2" borderId="44" xfId="7" applyNumberFormat="1" applyFont="1" applyFill="1" applyBorder="1" applyAlignment="1">
      <alignment horizontal="center"/>
    </xf>
    <xf numFmtId="177" fontId="4" fillId="3" borderId="0" xfId="3" applyNumberFormat="1" applyFont="1" applyFill="1"/>
    <xf numFmtId="0" fontId="24" fillId="2" borderId="15" xfId="3" applyFont="1" applyFill="1" applyBorder="1"/>
    <xf numFmtId="177" fontId="24" fillId="2" borderId="26" xfId="7" applyNumberFormat="1" applyFont="1" applyFill="1" applyBorder="1" applyAlignment="1">
      <alignment horizontal="center"/>
    </xf>
    <xf numFmtId="164" fontId="3" fillId="2" borderId="15" xfId="3" applyNumberFormat="1" applyFont="1" applyFill="1" applyBorder="1"/>
    <xf numFmtId="164" fontId="3" fillId="2" borderId="13" xfId="3" applyNumberFormat="1" applyFont="1" applyFill="1" applyBorder="1"/>
    <xf numFmtId="177" fontId="24" fillId="2" borderId="28" xfId="7" applyNumberFormat="1" applyFont="1" applyFill="1" applyBorder="1" applyAlignment="1">
      <alignment horizontal="center"/>
    </xf>
    <xf numFmtId="0" fontId="3" fillId="2" borderId="4" xfId="3" applyFont="1" applyFill="1" applyBorder="1" applyAlignment="1">
      <alignment horizontal="center" vertical="top" wrapText="1"/>
    </xf>
    <xf numFmtId="177" fontId="3" fillId="2" borderId="5" xfId="7" applyNumberFormat="1" applyFont="1" applyFill="1" applyBorder="1" applyAlignment="1">
      <alignment horizontal="center"/>
    </xf>
    <xf numFmtId="0" fontId="3" fillId="2" borderId="4" xfId="3" applyFont="1" applyFill="1" applyBorder="1" applyAlignment="1">
      <alignment vertical="top" wrapText="1"/>
    </xf>
    <xf numFmtId="0" fontId="3" fillId="2" borderId="0" xfId="3" applyFont="1" applyFill="1" applyAlignment="1">
      <alignment vertical="top" wrapText="1"/>
    </xf>
    <xf numFmtId="177" fontId="24" fillId="2" borderId="5" xfId="7" applyNumberFormat="1" applyFont="1" applyFill="1" applyBorder="1" applyAlignment="1">
      <alignment horizontal="center"/>
    </xf>
    <xf numFmtId="0" fontId="24" fillId="2" borderId="31" xfId="3" applyFont="1" applyFill="1" applyBorder="1" applyAlignment="1">
      <alignment horizontal="left" vertical="top"/>
    </xf>
    <xf numFmtId="0" fontId="24" fillId="2" borderId="43" xfId="3" applyFont="1" applyFill="1" applyBorder="1" applyAlignment="1">
      <alignment horizontal="left" vertical="top"/>
    </xf>
    <xf numFmtId="0" fontId="24" fillId="2" borderId="20" xfId="3" applyFont="1" applyFill="1" applyBorder="1" applyAlignment="1">
      <alignment horizontal="left" vertical="top"/>
    </xf>
    <xf numFmtId="0" fontId="24" fillId="2" borderId="14" xfId="3" applyFont="1" applyFill="1" applyBorder="1" applyAlignment="1">
      <alignment horizontal="left" vertical="top"/>
    </xf>
    <xf numFmtId="177" fontId="24" fillId="2" borderId="30" xfId="7" applyNumberFormat="1" applyFont="1" applyFill="1" applyBorder="1" applyAlignment="1">
      <alignment horizontal="center"/>
    </xf>
    <xf numFmtId="0" fontId="24" fillId="2" borderId="27" xfId="3" applyFont="1" applyFill="1" applyBorder="1" applyAlignment="1">
      <alignment horizontal="left" vertical="top"/>
    </xf>
    <xf numFmtId="0" fontId="24" fillId="2" borderId="12" xfId="3" applyFont="1" applyFill="1" applyBorder="1" applyAlignment="1">
      <alignment horizontal="left" vertical="top"/>
    </xf>
    <xf numFmtId="0" fontId="4" fillId="0" borderId="0" xfId="3" applyFont="1"/>
    <xf numFmtId="0" fontId="13" fillId="2" borderId="4" xfId="3" applyFont="1" applyFill="1" applyBorder="1" applyAlignment="1">
      <alignment horizontal="center" vertical="top" wrapText="1"/>
    </xf>
    <xf numFmtId="164" fontId="3" fillId="2" borderId="0" xfId="3" applyNumberFormat="1" applyFont="1" applyFill="1" applyAlignment="1">
      <alignment horizontal="center"/>
    </xf>
    <xf numFmtId="17" fontId="13" fillId="6" borderId="21" xfId="3" applyNumberFormat="1" applyFont="1" applyFill="1" applyBorder="1" applyAlignment="1">
      <alignment horizontal="center" vertical="top" wrapText="1"/>
    </xf>
    <xf numFmtId="10" fontId="13" fillId="2" borderId="21" xfId="2" applyNumberFormat="1" applyFont="1" applyFill="1" applyBorder="1" applyAlignment="1">
      <alignment horizontal="center" vertical="center"/>
    </xf>
    <xf numFmtId="10" fontId="13" fillId="2" borderId="4" xfId="7" applyNumberFormat="1" applyFont="1" applyFill="1" applyBorder="1" applyAlignment="1">
      <alignment horizontal="center" vertical="top" wrapText="1"/>
    </xf>
    <xf numFmtId="10" fontId="13" fillId="2" borderId="0" xfId="7" applyNumberFormat="1" applyFont="1" applyFill="1" applyBorder="1" applyAlignment="1">
      <alignment horizontal="center" vertical="top" wrapText="1"/>
    </xf>
    <xf numFmtId="10" fontId="13" fillId="2" borderId="5" xfId="7" applyNumberFormat="1" applyFont="1" applyFill="1" applyBorder="1" applyAlignment="1">
      <alignment horizontal="center" vertical="top" wrapText="1"/>
    </xf>
    <xf numFmtId="10" fontId="34" fillId="2" borderId="4" xfId="7" applyNumberFormat="1" applyFont="1" applyFill="1" applyBorder="1" applyAlignment="1">
      <alignment horizontal="left" vertical="top" wrapText="1"/>
    </xf>
    <xf numFmtId="10" fontId="35" fillId="2" borderId="0" xfId="7" applyNumberFormat="1" applyFont="1" applyFill="1" applyBorder="1" applyAlignment="1">
      <alignment horizontal="center" vertical="top" wrapText="1"/>
    </xf>
    <xf numFmtId="10" fontId="35" fillId="2" borderId="5" xfId="7" applyNumberFormat="1" applyFont="1" applyFill="1" applyBorder="1" applyAlignment="1">
      <alignment horizontal="center" vertical="top" wrapText="1"/>
    </xf>
    <xf numFmtId="0" fontId="3" fillId="2" borderId="4" xfId="3" applyFont="1" applyFill="1" applyBorder="1" applyAlignment="1">
      <alignment horizontal="left" wrapText="1"/>
    </xf>
    <xf numFmtId="0" fontId="3" fillId="2" borderId="0" xfId="3" applyFont="1" applyFill="1" applyAlignment="1">
      <alignment horizontal="left" wrapText="1"/>
    </xf>
    <xf numFmtId="0" fontId="3" fillId="2" borderId="5" xfId="3" applyFont="1" applyFill="1" applyBorder="1" applyAlignment="1">
      <alignment horizontal="left" wrapText="1"/>
    </xf>
    <xf numFmtId="0" fontId="3" fillId="0" borderId="0" xfId="3" applyFont="1" applyAlignment="1">
      <alignment horizontal="left" wrapText="1"/>
    </xf>
    <xf numFmtId="0" fontId="3" fillId="6" borderId="17" xfId="4" applyFont="1" applyFill="1" applyBorder="1"/>
    <xf numFmtId="0" fontId="3" fillId="6" borderId="18" xfId="4" applyFont="1" applyFill="1" applyBorder="1"/>
    <xf numFmtId="0" fontId="3" fillId="2" borderId="22" xfId="4" applyFont="1" applyFill="1" applyBorder="1"/>
    <xf numFmtId="0" fontId="3" fillId="6" borderId="4" xfId="4" applyFont="1" applyFill="1" applyBorder="1"/>
    <xf numFmtId="0" fontId="3" fillId="6" borderId="0" xfId="4" applyFont="1" applyFill="1"/>
    <xf numFmtId="168" fontId="3" fillId="2" borderId="45" xfId="6" applyNumberFormat="1" applyFont="1" applyFill="1" applyBorder="1"/>
    <xf numFmtId="0" fontId="3" fillId="6" borderId="6" xfId="4" applyFont="1" applyFill="1" applyBorder="1" applyAlignment="1">
      <alignment vertical="center"/>
    </xf>
    <xf numFmtId="0" fontId="3" fillId="6" borderId="7" xfId="4" applyFont="1" applyFill="1" applyBorder="1" applyAlignment="1">
      <alignment vertical="center"/>
    </xf>
    <xf numFmtId="0" fontId="3" fillId="0" borderId="34" xfId="4" applyFont="1" applyBorder="1" applyAlignment="1">
      <alignment horizontal="right" vertical="center" wrapText="1"/>
    </xf>
    <xf numFmtId="0" fontId="11" fillId="2" borderId="17" xfId="3" applyFont="1" applyFill="1" applyBorder="1" applyAlignment="1">
      <alignment vertical="top" wrapText="1"/>
    </xf>
    <xf numFmtId="0" fontId="11" fillId="2" borderId="18" xfId="3" applyFont="1" applyFill="1" applyBorder="1" applyAlignment="1">
      <alignment vertical="top" wrapText="1"/>
    </xf>
    <xf numFmtId="172" fontId="13" fillId="2" borderId="21" xfId="8" applyFont="1" applyFill="1" applyBorder="1" applyAlignment="1">
      <alignment horizontal="center"/>
    </xf>
    <xf numFmtId="0" fontId="3" fillId="2" borderId="4" xfId="3" applyFont="1" applyFill="1" applyBorder="1" applyAlignment="1">
      <alignment horizontal="left" vertical="top"/>
    </xf>
    <xf numFmtId="0" fontId="3" fillId="2" borderId="0" xfId="3" applyFont="1" applyFill="1" applyAlignment="1">
      <alignment horizontal="left" vertical="top"/>
    </xf>
    <xf numFmtId="175" fontId="3" fillId="2" borderId="33" xfId="8" applyNumberFormat="1" applyFont="1" applyFill="1" applyBorder="1"/>
    <xf numFmtId="175" fontId="3" fillId="2" borderId="45" xfId="8" applyNumberFormat="1" applyFont="1" applyFill="1" applyBorder="1"/>
    <xf numFmtId="0" fontId="24" fillId="2" borderId="4" xfId="3" applyFont="1" applyFill="1" applyBorder="1" applyAlignment="1">
      <alignment horizontal="left" vertical="top"/>
    </xf>
    <xf numFmtId="0" fontId="24" fillId="2" borderId="0" xfId="3" applyFont="1" applyFill="1" applyAlignment="1">
      <alignment horizontal="left" vertical="top"/>
    </xf>
    <xf numFmtId="175" fontId="24" fillId="3" borderId="45" xfId="8" applyNumberFormat="1" applyFont="1" applyFill="1" applyBorder="1"/>
    <xf numFmtId="0" fontId="10" fillId="0" borderId="0" xfId="3" applyFont="1" applyAlignment="1">
      <alignment horizontal="left" vertical="top"/>
    </xf>
    <xf numFmtId="175" fontId="24" fillId="2" borderId="45" xfId="8" applyNumberFormat="1" applyFont="1" applyFill="1" applyBorder="1"/>
    <xf numFmtId="175" fontId="11" fillId="2" borderId="33" xfId="8" applyNumberFormat="1" applyFont="1" applyFill="1" applyBorder="1"/>
    <xf numFmtId="0" fontId="24" fillId="2" borderId="8" xfId="3" applyFont="1" applyFill="1" applyBorder="1"/>
    <xf numFmtId="167" fontId="24" fillId="2" borderId="34" xfId="6" applyFont="1" applyFill="1" applyBorder="1"/>
    <xf numFmtId="164" fontId="24" fillId="2" borderId="0" xfId="8" applyNumberFormat="1" applyFont="1" applyFill="1" applyBorder="1"/>
    <xf numFmtId="0" fontId="24" fillId="2" borderId="4" xfId="3" applyFont="1" applyFill="1" applyBorder="1" applyAlignment="1">
      <alignment horizontal="center" vertical="top" wrapText="1"/>
    </xf>
    <xf numFmtId="167" fontId="24" fillId="2" borderId="0" xfId="6" applyFont="1" applyFill="1" applyBorder="1"/>
    <xf numFmtId="172" fontId="11" fillId="6" borderId="21" xfId="8" applyFont="1" applyFill="1" applyBorder="1" applyAlignment="1">
      <alignment horizontal="right" vertical="center"/>
    </xf>
    <xf numFmtId="0" fontId="11" fillId="6" borderId="21" xfId="3" applyFont="1" applyFill="1" applyBorder="1" applyAlignment="1">
      <alignment horizontal="right" vertical="center"/>
    </xf>
    <xf numFmtId="164" fontId="11" fillId="6" borderId="21" xfId="3" applyNumberFormat="1" applyFont="1" applyFill="1" applyBorder="1" applyAlignment="1">
      <alignment horizontal="right" vertical="center"/>
    </xf>
    <xf numFmtId="0" fontId="13" fillId="2" borderId="4" xfId="3" applyFont="1" applyFill="1" applyBorder="1" applyAlignment="1">
      <alignment horizontal="left" vertical="center" wrapText="1"/>
    </xf>
    <xf numFmtId="0" fontId="13" fillId="2" borderId="0" xfId="3" applyFont="1" applyFill="1" applyAlignment="1">
      <alignment horizontal="center" vertical="center" wrapText="1"/>
    </xf>
    <xf numFmtId="172" fontId="11" fillId="2" borderId="45" xfId="8" applyFont="1" applyFill="1" applyBorder="1" applyAlignment="1">
      <alignment horizontal="center" vertical="center"/>
    </xf>
    <xf numFmtId="0" fontId="11" fillId="2" borderId="22" xfId="3" applyFont="1" applyFill="1" applyBorder="1" applyAlignment="1">
      <alignment horizontal="center" vertical="center"/>
    </xf>
    <xf numFmtId="164" fontId="11" fillId="2" borderId="22" xfId="3" applyNumberFormat="1" applyFont="1" applyFill="1" applyBorder="1" applyAlignment="1">
      <alignment horizontal="center" vertical="center"/>
    </xf>
    <xf numFmtId="175" fontId="3" fillId="2" borderId="45" xfId="8" applyNumberFormat="1" applyFont="1" applyFill="1" applyBorder="1" applyAlignment="1"/>
    <xf numFmtId="167" fontId="24" fillId="2" borderId="45" xfId="6" applyFont="1" applyFill="1" applyBorder="1"/>
    <xf numFmtId="175" fontId="24" fillId="2" borderId="45" xfId="3" applyNumberFormat="1" applyFont="1" applyFill="1" applyBorder="1"/>
    <xf numFmtId="0" fontId="24" fillId="2" borderId="4" xfId="3" applyFont="1" applyFill="1" applyBorder="1" applyAlignment="1">
      <alignment horizontal="left" vertical="top" wrapText="1" indent="1"/>
    </xf>
    <xf numFmtId="175" fontId="24" fillId="2" borderId="45" xfId="8" applyNumberFormat="1" applyFont="1" applyFill="1" applyBorder="1" applyAlignment="1"/>
    <xf numFmtId="175" fontId="3" fillId="2" borderId="45" xfId="3" applyNumberFormat="1" applyFont="1" applyFill="1" applyBorder="1"/>
    <xf numFmtId="175" fontId="13" fillId="2" borderId="33" xfId="8" applyNumberFormat="1" applyFont="1" applyFill="1" applyBorder="1" applyAlignment="1"/>
    <xf numFmtId="175" fontId="11" fillId="2" borderId="33" xfId="8" applyNumberFormat="1" applyFont="1" applyFill="1" applyBorder="1" applyAlignment="1"/>
    <xf numFmtId="175" fontId="11" fillId="2" borderId="33" xfId="3" applyNumberFormat="1" applyFont="1" applyFill="1" applyBorder="1"/>
    <xf numFmtId="175" fontId="11" fillId="2" borderId="45" xfId="8" applyNumberFormat="1" applyFont="1" applyFill="1" applyBorder="1" applyAlignment="1"/>
    <xf numFmtId="175" fontId="11" fillId="2" borderId="45" xfId="3" applyNumberFormat="1" applyFont="1" applyFill="1" applyBorder="1"/>
    <xf numFmtId="175" fontId="24" fillId="2" borderId="5" xfId="3" applyNumberFormat="1" applyFont="1" applyFill="1" applyBorder="1" applyAlignment="1">
      <alignment horizontal="center"/>
    </xf>
    <xf numFmtId="0" fontId="24" fillId="2" borderId="34" xfId="3" applyFont="1" applyFill="1" applyBorder="1"/>
    <xf numFmtId="164" fontId="24" fillId="2" borderId="34" xfId="3" applyNumberFormat="1" applyFont="1" applyFill="1" applyBorder="1"/>
    <xf numFmtId="0" fontId="24" fillId="2" borderId="6" xfId="3" applyFont="1" applyFill="1" applyBorder="1" applyAlignment="1">
      <alignment vertical="top" wrapText="1"/>
    </xf>
    <xf numFmtId="0" fontId="24" fillId="2" borderId="7" xfId="3" applyFont="1" applyFill="1" applyBorder="1" applyAlignment="1">
      <alignment vertical="top" wrapText="1"/>
    </xf>
    <xf numFmtId="0" fontId="24" fillId="2" borderId="17" xfId="3" applyFont="1" applyFill="1" applyBorder="1" applyAlignment="1">
      <alignment vertical="top" wrapText="1"/>
    </xf>
    <xf numFmtId="0" fontId="24" fillId="2" borderId="18" xfId="3" applyFont="1" applyFill="1" applyBorder="1" applyAlignment="1">
      <alignment vertical="top" wrapText="1"/>
    </xf>
    <xf numFmtId="0" fontId="11" fillId="2" borderId="7" xfId="3" applyFont="1" applyFill="1" applyBorder="1" applyAlignment="1">
      <alignment vertical="top" wrapText="1"/>
    </xf>
    <xf numFmtId="0" fontId="9" fillId="7" borderId="35" xfId="4" applyFont="1" applyFill="1" applyBorder="1" applyAlignment="1">
      <alignment horizontal="center" vertical="center" wrapText="1"/>
    </xf>
    <xf numFmtId="0" fontId="28" fillId="7" borderId="36" xfId="3" applyFont="1" applyFill="1" applyBorder="1" applyAlignment="1">
      <alignment horizontal="center" vertical="center" wrapText="1"/>
    </xf>
    <xf numFmtId="164" fontId="28" fillId="7" borderId="36" xfId="3" applyNumberFormat="1" applyFont="1" applyFill="1" applyBorder="1" applyAlignment="1">
      <alignment horizontal="center" vertical="center" wrapText="1"/>
    </xf>
    <xf numFmtId="0" fontId="28" fillId="7" borderId="37" xfId="3" applyFont="1" applyFill="1" applyBorder="1" applyAlignment="1">
      <alignment horizontal="center" vertical="center" wrapText="1"/>
    </xf>
    <xf numFmtId="0" fontId="3" fillId="9" borderId="35" xfId="3" applyFont="1" applyFill="1" applyBorder="1" applyAlignment="1">
      <alignment horizontal="left" vertical="top" wrapText="1"/>
    </xf>
    <xf numFmtId="0" fontId="3" fillId="2" borderId="36" xfId="3" applyFont="1" applyFill="1" applyBorder="1" applyAlignment="1">
      <alignment horizontal="right" vertical="top" wrapText="1"/>
    </xf>
    <xf numFmtId="164" fontId="3" fillId="2" borderId="36" xfId="8" applyNumberFormat="1" applyFont="1" applyFill="1" applyBorder="1" applyAlignment="1">
      <alignment horizontal="right" vertical="top"/>
    </xf>
    <xf numFmtId="0" fontId="3" fillId="9" borderId="35" xfId="12" applyFont="1" applyFill="1" applyBorder="1" applyAlignment="1">
      <alignment horizontal="left" vertical="top" wrapText="1"/>
    </xf>
    <xf numFmtId="0" fontId="3" fillId="2" borderId="36" xfId="12" applyFont="1" applyFill="1" applyBorder="1" applyAlignment="1">
      <alignment horizontal="right" vertical="top" wrapText="1"/>
    </xf>
    <xf numFmtId="0" fontId="4" fillId="3" borderId="0" xfId="3" applyFont="1" applyFill="1" applyAlignment="1">
      <alignment vertical="top" wrapText="1"/>
    </xf>
    <xf numFmtId="164" fontId="3" fillId="2" borderId="36" xfId="3" applyNumberFormat="1" applyFont="1" applyFill="1" applyBorder="1" applyAlignment="1">
      <alignment horizontal="right" vertical="top"/>
    </xf>
    <xf numFmtId="164" fontId="3" fillId="2" borderId="36" xfId="3" applyNumberFormat="1" applyFont="1" applyFill="1" applyBorder="1" applyAlignment="1">
      <alignment horizontal="right" vertical="top" wrapText="1"/>
    </xf>
    <xf numFmtId="171" fontId="24" fillId="2" borderId="36" xfId="7" applyNumberFormat="1" applyFont="1" applyFill="1" applyBorder="1" applyAlignment="1">
      <alignment horizontal="right" vertical="center" wrapText="1"/>
    </xf>
    <xf numFmtId="171" fontId="24" fillId="3" borderId="36" xfId="3" applyNumberFormat="1" applyFont="1" applyFill="1" applyBorder="1" applyAlignment="1">
      <alignment horizontal="right" vertical="center"/>
    </xf>
    <xf numFmtId="10" fontId="4" fillId="3" borderId="0" xfId="2" applyNumberFormat="1" applyFont="1" applyFill="1"/>
    <xf numFmtId="171" fontId="3" fillId="3" borderId="36" xfId="2" applyNumberFormat="1" applyFont="1" applyFill="1" applyBorder="1" applyAlignment="1">
      <alignment vertical="center"/>
    </xf>
    <xf numFmtId="10" fontId="4" fillId="0" borderId="0" xfId="2" applyNumberFormat="1" applyFont="1" applyFill="1"/>
    <xf numFmtId="171" fontId="24" fillId="3" borderId="36" xfId="7" applyNumberFormat="1" applyFont="1" applyFill="1" applyBorder="1" applyAlignment="1">
      <alignment horizontal="right" vertical="center"/>
    </xf>
    <xf numFmtId="171" fontId="24" fillId="0" borderId="36" xfId="7" applyNumberFormat="1" applyFont="1" applyFill="1" applyBorder="1" applyAlignment="1">
      <alignment horizontal="right" vertical="center"/>
    </xf>
    <xf numFmtId="10" fontId="24" fillId="2" borderId="36" xfId="7" applyNumberFormat="1" applyFont="1" applyFill="1" applyBorder="1" applyAlignment="1">
      <alignment horizontal="right" vertical="center" wrapText="1"/>
    </xf>
    <xf numFmtId="10" fontId="24" fillId="0" borderId="36" xfId="7" applyNumberFormat="1" applyFont="1" applyFill="1" applyBorder="1" applyAlignment="1">
      <alignment horizontal="right" vertical="center"/>
    </xf>
    <xf numFmtId="168" fontId="24" fillId="2" borderId="36" xfId="6" applyNumberFormat="1" applyFont="1" applyFill="1" applyBorder="1" applyAlignment="1">
      <alignment horizontal="right" vertical="center" wrapText="1"/>
    </xf>
    <xf numFmtId="170" fontId="24" fillId="0" borderId="36" xfId="1" applyNumberFormat="1" applyFont="1" applyFill="1" applyBorder="1" applyAlignment="1">
      <alignment horizontal="right" vertical="center"/>
    </xf>
    <xf numFmtId="181" fontId="4" fillId="3" borderId="0" xfId="1" applyNumberFormat="1" applyFont="1" applyFill="1"/>
    <xf numFmtId="0" fontId="3" fillId="2" borderId="6" xfId="3" applyFont="1" applyFill="1" applyBorder="1" applyAlignment="1">
      <alignment horizontal="left" wrapText="1"/>
    </xf>
    <xf numFmtId="10" fontId="24" fillId="2" borderId="7" xfId="7" applyNumberFormat="1" applyFont="1" applyFill="1" applyBorder="1" applyAlignment="1">
      <alignment horizontal="right" vertical="top" wrapText="1"/>
    </xf>
    <xf numFmtId="10" fontId="24" fillId="2" borderId="7" xfId="7" applyNumberFormat="1" applyFont="1" applyFill="1" applyBorder="1" applyAlignment="1">
      <alignment horizontal="right" vertical="top"/>
    </xf>
    <xf numFmtId="0" fontId="24" fillId="2" borderId="8" xfId="3" applyFont="1" applyFill="1" applyBorder="1" applyAlignment="1">
      <alignment horizontal="center" vertical="top"/>
    </xf>
    <xf numFmtId="0" fontId="24" fillId="2" borderId="0" xfId="3" applyFont="1" applyFill="1" applyAlignment="1">
      <alignment vertical="top" wrapText="1"/>
    </xf>
    <xf numFmtId="0" fontId="11" fillId="2" borderId="0" xfId="3" applyFont="1" applyFill="1" applyAlignment="1">
      <alignment vertical="top" wrapText="1"/>
    </xf>
    <xf numFmtId="164" fontId="11" fillId="2" borderId="0" xfId="3" applyNumberFormat="1" applyFont="1" applyFill="1" applyAlignment="1">
      <alignment vertical="top" wrapText="1"/>
    </xf>
    <xf numFmtId="0" fontId="13" fillId="10" borderId="1" xfId="13" applyFont="1" applyFill="1" applyBorder="1" applyAlignment="1">
      <alignment horizontal="center" vertical="center" wrapText="1"/>
    </xf>
    <xf numFmtId="0" fontId="13" fillId="10" borderId="21" xfId="13" applyFont="1" applyFill="1" applyBorder="1" applyAlignment="1">
      <alignment horizontal="center" vertical="center" wrapText="1"/>
    </xf>
    <xf numFmtId="0" fontId="38" fillId="2" borderId="5" xfId="3" applyFont="1" applyFill="1" applyBorder="1" applyAlignment="1">
      <alignment horizontal="center" vertical="center" wrapText="1"/>
    </xf>
    <xf numFmtId="0" fontId="3" fillId="2" borderId="45" xfId="3" applyFont="1" applyFill="1" applyBorder="1"/>
    <xf numFmtId="171" fontId="24" fillId="2" borderId="45" xfId="2" applyNumberFormat="1" applyFont="1" applyFill="1" applyBorder="1" applyAlignment="1">
      <alignment vertical="top" wrapText="1"/>
    </xf>
    <xf numFmtId="168" fontId="24" fillId="2" borderId="45" xfId="6" applyNumberFormat="1" applyFont="1" applyFill="1" applyBorder="1" applyAlignment="1">
      <alignment vertical="top" wrapText="1"/>
    </xf>
    <xf numFmtId="9" fontId="4" fillId="3" borderId="0" xfId="3" applyNumberFormat="1" applyFont="1" applyFill="1"/>
    <xf numFmtId="2" fontId="37" fillId="9" borderId="1" xfId="13" applyNumberFormat="1" applyFont="1" applyFill="1" applyBorder="1" applyAlignment="1">
      <alignment vertical="center"/>
    </xf>
    <xf numFmtId="168" fontId="37" fillId="9" borderId="21" xfId="14" applyNumberFormat="1" applyFont="1" applyFill="1" applyBorder="1" applyAlignment="1">
      <alignment horizontal="right" vertical="center"/>
    </xf>
    <xf numFmtId="10" fontId="37" fillId="9" borderId="21" xfId="11" applyNumberFormat="1" applyFont="1" applyFill="1" applyBorder="1" applyAlignment="1">
      <alignment horizontal="right" vertical="center"/>
    </xf>
    <xf numFmtId="3" fontId="37" fillId="9" borderId="21" xfId="13" applyNumberFormat="1" applyFont="1" applyFill="1" applyBorder="1" applyAlignment="1">
      <alignment horizontal="right" vertical="center"/>
    </xf>
    <xf numFmtId="10" fontId="37" fillId="9" borderId="21" xfId="13" applyNumberFormat="1" applyFont="1" applyFill="1" applyBorder="1" applyAlignment="1">
      <alignment horizontal="right" vertical="center"/>
    </xf>
    <xf numFmtId="0" fontId="11" fillId="6" borderId="21" xfId="3" applyFont="1" applyFill="1" applyBorder="1" applyAlignment="1">
      <alignment horizontal="center" vertical="center" wrapText="1"/>
    </xf>
    <xf numFmtId="168" fontId="3" fillId="2" borderId="45" xfId="3" applyNumberFormat="1" applyFont="1" applyFill="1" applyBorder="1"/>
    <xf numFmtId="171" fontId="24" fillId="2" borderId="45" xfId="2" applyNumberFormat="1" applyFont="1" applyFill="1" applyBorder="1" applyAlignment="1">
      <alignment wrapText="1"/>
    </xf>
    <xf numFmtId="168" fontId="24" fillId="2" borderId="45" xfId="6" applyNumberFormat="1" applyFont="1" applyFill="1" applyBorder="1" applyAlignment="1">
      <alignment wrapText="1"/>
    </xf>
    <xf numFmtId="0" fontId="3" fillId="2" borderId="34" xfId="3" applyFont="1" applyFill="1" applyBorder="1"/>
    <xf numFmtId="1" fontId="3" fillId="2" borderId="45" xfId="3" applyNumberFormat="1" applyFont="1" applyFill="1" applyBorder="1"/>
    <xf numFmtId="2" fontId="37" fillId="9" borderId="21" xfId="13" applyNumberFormat="1" applyFont="1" applyFill="1" applyBorder="1" applyAlignment="1">
      <alignment vertical="center"/>
    </xf>
    <xf numFmtId="170" fontId="3" fillId="2" borderId="45" xfId="1" applyNumberFormat="1" applyFont="1" applyFill="1" applyBorder="1"/>
    <xf numFmtId="170" fontId="24" fillId="2" borderId="45" xfId="1" applyNumberFormat="1" applyFont="1" applyFill="1" applyBorder="1" applyAlignment="1">
      <alignment vertical="top" wrapText="1"/>
    </xf>
    <xf numFmtId="164" fontId="11" fillId="2" borderId="7" xfId="3" applyNumberFormat="1" applyFont="1" applyFill="1" applyBorder="1" applyAlignment="1">
      <alignment vertical="top" wrapText="1"/>
    </xf>
    <xf numFmtId="0" fontId="3" fillId="0" borderId="0" xfId="3" applyFont="1"/>
    <xf numFmtId="164" fontId="11" fillId="6" borderId="21" xfId="3" applyNumberFormat="1" applyFont="1" applyFill="1" applyBorder="1" applyAlignment="1">
      <alignment horizontal="center" vertical="center" wrapText="1"/>
    </xf>
    <xf numFmtId="0" fontId="3" fillId="2" borderId="5" xfId="3" applyFont="1" applyFill="1" applyBorder="1" applyAlignment="1">
      <alignment horizontal="center" vertical="top" wrapText="1"/>
    </xf>
    <xf numFmtId="0" fontId="24" fillId="3" borderId="45" xfId="3" applyFont="1" applyFill="1" applyBorder="1" applyAlignment="1">
      <alignment horizontal="left" vertical="top" wrapText="1"/>
    </xf>
    <xf numFmtId="3" fontId="24" fillId="3" borderId="45" xfId="3" applyNumberFormat="1" applyFont="1" applyFill="1" applyBorder="1" applyAlignment="1">
      <alignment horizontal="right" vertical="center"/>
    </xf>
    <xf numFmtId="168" fontId="24" fillId="3" borderId="45" xfId="6" applyNumberFormat="1" applyFont="1" applyFill="1" applyBorder="1" applyAlignment="1">
      <alignment horizontal="right" vertical="center"/>
    </xf>
    <xf numFmtId="182" fontId="4" fillId="3" borderId="0" xfId="3" applyNumberFormat="1" applyFont="1" applyFill="1"/>
    <xf numFmtId="0" fontId="3" fillId="0" borderId="5" xfId="3" applyFont="1" applyBorder="1" applyAlignment="1">
      <alignment horizontal="center" vertical="top" wrapText="1"/>
    </xf>
    <xf numFmtId="0" fontId="11" fillId="6" borderId="3" xfId="3" applyFont="1" applyFill="1" applyBorder="1" applyAlignment="1">
      <alignment horizontal="center" vertical="center" wrapText="1"/>
    </xf>
    <xf numFmtId="168" fontId="3" fillId="3" borderId="45" xfId="14" applyNumberFormat="1" applyFont="1" applyFill="1" applyBorder="1"/>
    <xf numFmtId="171" fontId="39" fillId="3" borderId="0" xfId="2" applyNumberFormat="1" applyFont="1" applyFill="1" applyBorder="1" applyAlignment="1">
      <alignment vertical="center"/>
    </xf>
    <xf numFmtId="3" fontId="39" fillId="3" borderId="45" xfId="13" applyNumberFormat="1" applyFont="1" applyFill="1" applyBorder="1" applyAlignment="1">
      <alignment horizontal="right" vertical="center"/>
    </xf>
    <xf numFmtId="171" fontId="39" fillId="3" borderId="5" xfId="2" applyNumberFormat="1" applyFont="1" applyFill="1" applyBorder="1" applyAlignment="1">
      <alignment vertical="center"/>
    </xf>
    <xf numFmtId="10" fontId="22" fillId="3" borderId="0" xfId="3" applyNumberFormat="1" applyFont="1" applyFill="1"/>
    <xf numFmtId="171" fontId="37" fillId="9" borderId="21" xfId="2" applyNumberFormat="1" applyFont="1" applyFill="1" applyBorder="1" applyAlignment="1">
      <alignment horizontal="right" vertical="center"/>
    </xf>
    <xf numFmtId="171" fontId="37" fillId="9" borderId="3" xfId="2" applyNumberFormat="1" applyFont="1" applyFill="1" applyBorder="1" applyAlignment="1">
      <alignment horizontal="right" vertical="center"/>
    </xf>
    <xf numFmtId="0" fontId="40" fillId="3" borderId="4" xfId="3" applyFont="1" applyFill="1" applyBorder="1"/>
    <xf numFmtId="0" fontId="40" fillId="3" borderId="0" xfId="3" applyFont="1" applyFill="1"/>
    <xf numFmtId="167" fontId="41" fillId="3" borderId="0" xfId="6" applyFont="1" applyFill="1" applyBorder="1"/>
    <xf numFmtId="164" fontId="3" fillId="2" borderId="5" xfId="3" applyNumberFormat="1" applyFont="1" applyFill="1" applyBorder="1"/>
    <xf numFmtId="0" fontId="4" fillId="3" borderId="0" xfId="3" applyFont="1" applyFill="1" applyAlignment="1">
      <alignment horizontal="center"/>
    </xf>
    <xf numFmtId="0" fontId="25" fillId="11" borderId="4" xfId="3" applyFont="1" applyFill="1" applyBorder="1"/>
    <xf numFmtId="0" fontId="25" fillId="11" borderId="0" xfId="3" applyFont="1" applyFill="1"/>
    <xf numFmtId="167" fontId="24" fillId="11" borderId="0" xfId="6" applyFont="1" applyFill="1" applyBorder="1"/>
    <xf numFmtId="0" fontId="3" fillId="11" borderId="0" xfId="3" applyFont="1" applyFill="1"/>
    <xf numFmtId="170" fontId="13" fillId="11" borderId="5" xfId="1" applyNumberFormat="1" applyFont="1" applyFill="1" applyBorder="1"/>
    <xf numFmtId="170" fontId="4" fillId="3" borderId="0" xfId="3" applyNumberFormat="1" applyFont="1" applyFill="1" applyAlignment="1">
      <alignment horizontal="center"/>
    </xf>
    <xf numFmtId="0" fontId="25" fillId="3" borderId="4" xfId="3" applyFont="1" applyFill="1" applyBorder="1"/>
    <xf numFmtId="0" fontId="25" fillId="3" borderId="0" xfId="3" applyFont="1" applyFill="1"/>
    <xf numFmtId="167" fontId="24" fillId="3" borderId="0" xfId="6" applyFont="1" applyFill="1" applyBorder="1"/>
    <xf numFmtId="0" fontId="11" fillId="3" borderId="4" xfId="3" applyFont="1" applyFill="1" applyBorder="1"/>
    <xf numFmtId="170" fontId="13" fillId="2" borderId="0" xfId="1" applyNumberFormat="1" applyFont="1" applyFill="1"/>
    <xf numFmtId="170" fontId="13" fillId="2" borderId="5" xfId="1" applyNumberFormat="1" applyFont="1" applyFill="1" applyBorder="1"/>
    <xf numFmtId="0" fontId="24" fillId="3" borderId="4" xfId="3" applyFont="1" applyFill="1" applyBorder="1"/>
    <xf numFmtId="170" fontId="3" fillId="2" borderId="46" xfId="1" applyNumberFormat="1" applyFont="1" applyFill="1" applyBorder="1"/>
    <xf numFmtId="170" fontId="3" fillId="2" borderId="5" xfId="1" applyNumberFormat="1" applyFont="1" applyFill="1" applyBorder="1"/>
    <xf numFmtId="170" fontId="3" fillId="2" borderId="42" xfId="1" applyNumberFormat="1" applyFont="1" applyFill="1" applyBorder="1"/>
    <xf numFmtId="170" fontId="3" fillId="2" borderId="0" xfId="1" applyNumberFormat="1" applyFont="1" applyFill="1"/>
    <xf numFmtId="170" fontId="3" fillId="2" borderId="47" xfId="1" applyNumberFormat="1" applyFont="1" applyFill="1" applyBorder="1"/>
    <xf numFmtId="170" fontId="3" fillId="11" borderId="0" xfId="1" applyNumberFormat="1" applyFont="1" applyFill="1"/>
    <xf numFmtId="0" fontId="25" fillId="3" borderId="4" xfId="3" applyFont="1" applyFill="1" applyBorder="1" applyAlignment="1">
      <alignment horizontal="justify"/>
    </xf>
    <xf numFmtId="0" fontId="25" fillId="3" borderId="0" xfId="3" applyFont="1" applyFill="1" applyAlignment="1">
      <alignment horizontal="justify"/>
    </xf>
    <xf numFmtId="167" fontId="24" fillId="3" borderId="0" xfId="6" applyFont="1" applyFill="1" applyBorder="1" applyAlignment="1">
      <alignment horizontal="justify"/>
    </xf>
    <xf numFmtId="0" fontId="3" fillId="3" borderId="0" xfId="3" applyFont="1" applyFill="1" applyAlignment="1">
      <alignment horizontal="justify"/>
    </xf>
    <xf numFmtId="0" fontId="24" fillId="3" borderId="4" xfId="3" applyFont="1" applyFill="1" applyBorder="1" applyAlignment="1">
      <alignment horizontal="justify"/>
    </xf>
    <xf numFmtId="0" fontId="11" fillId="3" borderId="4" xfId="3" applyFont="1" applyFill="1" applyBorder="1" applyAlignment="1">
      <alignment horizontal="justify"/>
    </xf>
    <xf numFmtId="170" fontId="3" fillId="0" borderId="47" xfId="1" applyNumberFormat="1" applyFont="1" applyFill="1" applyBorder="1"/>
    <xf numFmtId="170" fontId="3" fillId="3" borderId="47" xfId="1" applyNumberFormat="1" applyFont="1" applyFill="1" applyBorder="1"/>
    <xf numFmtId="170" fontId="3" fillId="3" borderId="42" xfId="1" applyNumberFormat="1" applyFont="1" applyFill="1" applyBorder="1"/>
    <xf numFmtId="170" fontId="3" fillId="3" borderId="0" xfId="1" applyNumberFormat="1" applyFont="1" applyFill="1"/>
    <xf numFmtId="170" fontId="13" fillId="3" borderId="0" xfId="1" applyNumberFormat="1" applyFont="1" applyFill="1"/>
    <xf numFmtId="170" fontId="3" fillId="3" borderId="36" xfId="1" applyNumberFormat="1" applyFont="1" applyFill="1" applyBorder="1" applyAlignment="1">
      <alignment vertical="center"/>
    </xf>
    <xf numFmtId="170" fontId="3" fillId="2" borderId="5" xfId="1" applyNumberFormat="1" applyFont="1" applyFill="1" applyBorder="1" applyAlignment="1">
      <alignment vertical="center"/>
    </xf>
    <xf numFmtId="0" fontId="4" fillId="3" borderId="0" xfId="3" applyFont="1" applyFill="1" applyAlignment="1">
      <alignment horizontal="center" vertical="center"/>
    </xf>
    <xf numFmtId="170" fontId="13" fillId="3" borderId="0" xfId="1" applyNumberFormat="1" applyFont="1" applyFill="1" applyAlignment="1">
      <alignment vertical="center"/>
    </xf>
    <xf numFmtId="170" fontId="3" fillId="3" borderId="46" xfId="1" applyNumberFormat="1" applyFont="1" applyFill="1" applyBorder="1" applyAlignment="1">
      <alignment vertical="center"/>
    </xf>
    <xf numFmtId="170" fontId="3" fillId="3" borderId="42" xfId="1" applyNumberFormat="1" applyFont="1" applyFill="1" applyBorder="1" applyAlignment="1">
      <alignment vertical="center"/>
    </xf>
    <xf numFmtId="170" fontId="3" fillId="3" borderId="0" xfId="1" applyNumberFormat="1" applyFont="1" applyFill="1" applyAlignment="1">
      <alignment vertical="center"/>
    </xf>
    <xf numFmtId="170" fontId="3" fillId="3" borderId="47" xfId="1" applyNumberFormat="1" applyFont="1" applyFill="1" applyBorder="1" applyAlignment="1">
      <alignment vertical="center"/>
    </xf>
    <xf numFmtId="170" fontId="3" fillId="2" borderId="46" xfId="1" applyNumberFormat="1" applyFont="1" applyFill="1" applyBorder="1" applyAlignment="1">
      <alignment vertical="center"/>
    </xf>
    <xf numFmtId="170" fontId="3" fillId="2" borderId="47" xfId="1" applyNumberFormat="1" applyFont="1" applyFill="1" applyBorder="1" applyAlignment="1">
      <alignment vertical="center"/>
    </xf>
    <xf numFmtId="170" fontId="3" fillId="2" borderId="42" xfId="1" applyNumberFormat="1" applyFont="1" applyFill="1" applyBorder="1" applyAlignment="1">
      <alignment vertical="center"/>
    </xf>
    <xf numFmtId="0" fontId="24" fillId="3" borderId="0" xfId="3" applyFont="1" applyFill="1" applyAlignment="1">
      <alignment horizontal="justify"/>
    </xf>
    <xf numFmtId="170" fontId="3" fillId="2" borderId="0" xfId="1" applyNumberFormat="1" applyFont="1" applyFill="1" applyAlignment="1">
      <alignment vertical="center"/>
    </xf>
    <xf numFmtId="170" fontId="13" fillId="2" borderId="0" xfId="1" applyNumberFormat="1" applyFont="1" applyFill="1" applyAlignment="1">
      <alignment vertical="center"/>
    </xf>
    <xf numFmtId="170" fontId="3" fillId="2" borderId="36" xfId="1" applyNumberFormat="1" applyFont="1" applyFill="1" applyBorder="1" applyAlignment="1">
      <alignment horizontal="center" vertical="center"/>
    </xf>
    <xf numFmtId="0" fontId="41" fillId="3" borderId="4" xfId="3" applyFont="1" applyFill="1" applyBorder="1"/>
    <xf numFmtId="0" fontId="41" fillId="3" borderId="0" xfId="3" applyFont="1" applyFill="1"/>
    <xf numFmtId="172" fontId="41" fillId="3" borderId="0" xfId="8" applyFont="1" applyFill="1" applyBorder="1"/>
    <xf numFmtId="0" fontId="5" fillId="2" borderId="0" xfId="3" applyFont="1" applyFill="1"/>
    <xf numFmtId="0" fontId="5" fillId="2" borderId="5" xfId="3" applyFont="1" applyFill="1" applyBorder="1"/>
    <xf numFmtId="164" fontId="4" fillId="3" borderId="0" xfId="3" applyNumberFormat="1" applyFont="1" applyFill="1"/>
    <xf numFmtId="0" fontId="11" fillId="11" borderId="4" xfId="3" applyFont="1" applyFill="1" applyBorder="1"/>
    <xf numFmtId="0" fontId="41" fillId="11" borderId="0" xfId="3" applyFont="1" applyFill="1"/>
    <xf numFmtId="172" fontId="41" fillId="11" borderId="0" xfId="8" applyFont="1" applyFill="1" applyBorder="1"/>
    <xf numFmtId="0" fontId="5" fillId="11" borderId="0" xfId="3" applyFont="1" applyFill="1"/>
    <xf numFmtId="170" fontId="13" fillId="11" borderId="5" xfId="3" applyNumberFormat="1" applyFont="1" applyFill="1" applyBorder="1"/>
    <xf numFmtId="0" fontId="11" fillId="3" borderId="4" xfId="3" applyFont="1" applyFill="1" applyBorder="1" applyAlignment="1">
      <alignment horizontal="center"/>
    </xf>
    <xf numFmtId="0" fontId="11" fillId="3" borderId="0" xfId="3" applyFont="1" applyFill="1" applyAlignment="1">
      <alignment horizontal="center"/>
    </xf>
    <xf numFmtId="0" fontId="11" fillId="3" borderId="5" xfId="3" applyFont="1" applyFill="1" applyBorder="1" applyAlignment="1">
      <alignment horizontal="center"/>
    </xf>
    <xf numFmtId="0" fontId="11" fillId="11" borderId="4" xfId="3" applyFont="1" applyFill="1" applyBorder="1" applyAlignment="1">
      <alignment horizontal="left"/>
    </xf>
    <xf numFmtId="0" fontId="11" fillId="11" borderId="0" xfId="3" applyFont="1" applyFill="1" applyAlignment="1">
      <alignment horizontal="center"/>
    </xf>
    <xf numFmtId="170" fontId="11" fillId="11" borderId="5" xfId="3" applyNumberFormat="1" applyFont="1" applyFill="1" applyBorder="1" applyAlignment="1">
      <alignment horizontal="center"/>
    </xf>
    <xf numFmtId="0" fontId="11" fillId="2" borderId="0" xfId="3" applyFont="1" applyFill="1" applyAlignment="1">
      <alignment vertical="center" wrapText="1"/>
    </xf>
    <xf numFmtId="170" fontId="11" fillId="2" borderId="5" xfId="1" applyNumberFormat="1" applyFont="1" applyFill="1" applyBorder="1" applyAlignment="1">
      <alignment horizontal="center" vertical="center"/>
    </xf>
    <xf numFmtId="168" fontId="11" fillId="2" borderId="5" xfId="1" applyNumberFormat="1" applyFont="1" applyFill="1" applyBorder="1" applyAlignment="1">
      <alignment horizontal="center" vertical="center"/>
    </xf>
    <xf numFmtId="168" fontId="3" fillId="2" borderId="9" xfId="1" applyNumberFormat="1" applyFont="1" applyFill="1" applyBorder="1" applyAlignment="1">
      <alignment horizontal="center" vertical="center"/>
    </xf>
    <xf numFmtId="168" fontId="3" fillId="2" borderId="10" xfId="1" applyNumberFormat="1" applyFont="1" applyFill="1" applyBorder="1" applyAlignment="1">
      <alignment horizontal="center" vertical="center"/>
    </xf>
    <xf numFmtId="168" fontId="3" fillId="2" borderId="11" xfId="1" applyNumberFormat="1" applyFont="1" applyFill="1" applyBorder="1" applyAlignment="1">
      <alignment horizontal="center" vertical="center"/>
    </xf>
    <xf numFmtId="168" fontId="13" fillId="2" borderId="5" xfId="1" applyNumberFormat="1" applyFont="1" applyFill="1" applyBorder="1" applyAlignment="1">
      <alignment horizontal="center" vertical="center"/>
    </xf>
    <xf numFmtId="167" fontId="4" fillId="3" borderId="0" xfId="3" applyNumberFormat="1" applyFont="1" applyFill="1"/>
    <xf numFmtId="0" fontId="11" fillId="2" borderId="6" xfId="3" applyFont="1" applyFill="1" applyBorder="1" applyAlignment="1">
      <alignment vertical="center" wrapText="1"/>
    </xf>
    <xf numFmtId="0" fontId="11" fillId="2" borderId="7" xfId="3" applyFont="1" applyFill="1" applyBorder="1" applyAlignment="1">
      <alignment vertical="center" wrapText="1"/>
    </xf>
    <xf numFmtId="172" fontId="24" fillId="2" borderId="0" xfId="8" applyFont="1" applyFill="1" applyBorder="1"/>
    <xf numFmtId="0" fontId="11" fillId="2" borderId="0" xfId="3" applyFont="1" applyFill="1" applyAlignment="1">
      <alignment horizontal="right"/>
    </xf>
    <xf numFmtId="0" fontId="11" fillId="2" borderId="5" xfId="3" applyFont="1" applyFill="1" applyBorder="1" applyAlignment="1">
      <alignment horizontal="right"/>
    </xf>
    <xf numFmtId="0" fontId="3" fillId="2" borderId="0" xfId="3" applyFont="1" applyFill="1" applyAlignment="1">
      <alignment horizontal="center" vertical="center"/>
    </xf>
    <xf numFmtId="168" fontId="24" fillId="3" borderId="0" xfId="1" applyNumberFormat="1" applyFont="1" applyFill="1" applyBorder="1" applyAlignment="1">
      <alignment vertical="center" wrapText="1"/>
    </xf>
    <xf numFmtId="168" fontId="11" fillId="3" borderId="5" xfId="1" applyNumberFormat="1" applyFont="1" applyFill="1" applyBorder="1" applyAlignment="1">
      <alignment vertical="center" wrapText="1"/>
    </xf>
    <xf numFmtId="167" fontId="43" fillId="3" borderId="0" xfId="6" applyFont="1" applyFill="1" applyBorder="1" applyAlignment="1">
      <alignment horizontal="right" vertical="center" wrapText="1"/>
    </xf>
    <xf numFmtId="0" fontId="24" fillId="3" borderId="4" xfId="3" applyFont="1" applyFill="1" applyBorder="1" applyAlignment="1">
      <alignment horizontal="left" vertical="justify" wrapText="1"/>
    </xf>
    <xf numFmtId="0" fontId="24" fillId="3" borderId="0" xfId="3" applyFont="1" applyFill="1" applyAlignment="1">
      <alignment horizontal="left" vertical="justify" wrapText="1"/>
    </xf>
    <xf numFmtId="168" fontId="24" fillId="3" borderId="0" xfId="1" applyNumberFormat="1" applyFont="1" applyFill="1" applyBorder="1" applyAlignment="1">
      <alignment horizontal="left" vertical="center"/>
    </xf>
    <xf numFmtId="168" fontId="24" fillId="3" borderId="0" xfId="1" applyNumberFormat="1" applyFont="1" applyFill="1" applyBorder="1" applyAlignment="1">
      <alignment vertical="center"/>
    </xf>
    <xf numFmtId="168" fontId="11" fillId="2" borderId="5" xfId="1" applyNumberFormat="1" applyFont="1" applyFill="1" applyBorder="1" applyAlignment="1">
      <alignment vertical="center"/>
    </xf>
    <xf numFmtId="168" fontId="5" fillId="3" borderId="0" xfId="1" applyNumberFormat="1" applyFont="1" applyFill="1" applyBorder="1" applyAlignment="1">
      <alignment vertical="center"/>
    </xf>
    <xf numFmtId="167" fontId="43" fillId="3" borderId="0" xfId="6" applyFont="1" applyFill="1" applyBorder="1" applyAlignment="1" applyProtection="1">
      <alignment vertical="center"/>
    </xf>
    <xf numFmtId="172" fontId="24" fillId="3" borderId="0" xfId="8" applyFont="1" applyFill="1" applyBorder="1" applyAlignment="1">
      <alignment horizontal="left" vertical="center"/>
    </xf>
    <xf numFmtId="168" fontId="24" fillId="3" borderId="36" xfId="1" applyNumberFormat="1" applyFont="1" applyFill="1" applyBorder="1" applyAlignment="1">
      <alignment horizontal="left" vertical="center"/>
    </xf>
    <xf numFmtId="168" fontId="24" fillId="3" borderId="36" xfId="1" applyNumberFormat="1" applyFont="1" applyFill="1" applyBorder="1" applyAlignment="1">
      <alignment vertical="center"/>
    </xf>
    <xf numFmtId="0" fontId="24" fillId="3" borderId="0" xfId="3" applyFont="1" applyFill="1" applyAlignment="1">
      <alignment vertical="center" wrapText="1"/>
    </xf>
    <xf numFmtId="168" fontId="24" fillId="3" borderId="36" xfId="1" applyNumberFormat="1" applyFont="1" applyFill="1" applyBorder="1" applyAlignment="1">
      <alignment vertical="center" wrapText="1"/>
    </xf>
    <xf numFmtId="168" fontId="24" fillId="3" borderId="36" xfId="1" applyNumberFormat="1" applyFont="1" applyFill="1" applyBorder="1" applyAlignment="1">
      <alignment horizontal="center" vertical="center"/>
    </xf>
    <xf numFmtId="168" fontId="41" fillId="3" borderId="0" xfId="1" applyNumberFormat="1" applyFont="1" applyFill="1" applyBorder="1" applyAlignment="1">
      <alignment vertical="center"/>
    </xf>
    <xf numFmtId="0" fontId="24" fillId="3" borderId="4" xfId="3" applyFont="1" applyFill="1" applyBorder="1" applyAlignment="1">
      <alignment horizontal="left" vertical="center" wrapText="1"/>
    </xf>
    <xf numFmtId="0" fontId="24" fillId="3" borderId="0" xfId="3" applyFont="1" applyFill="1" applyAlignment="1">
      <alignment horizontal="left" vertical="center" wrapText="1"/>
    </xf>
    <xf numFmtId="168" fontId="24" fillId="2" borderId="5" xfId="1" applyNumberFormat="1" applyFont="1" applyFill="1" applyBorder="1" applyAlignment="1">
      <alignment horizontal="center" vertical="center"/>
    </xf>
    <xf numFmtId="172" fontId="11" fillId="8" borderId="0" xfId="8" applyFont="1" applyFill="1" applyBorder="1" applyAlignment="1">
      <alignment horizontal="left" vertical="center"/>
    </xf>
    <xf numFmtId="168" fontId="11" fillId="8" borderId="0" xfId="1" applyNumberFormat="1" applyFont="1" applyFill="1" applyBorder="1" applyAlignment="1">
      <alignment horizontal="left" vertical="center"/>
    </xf>
    <xf numFmtId="168" fontId="11" fillId="8" borderId="0" xfId="1" applyNumberFormat="1" applyFont="1" applyFill="1" applyBorder="1" applyAlignment="1">
      <alignment vertical="center"/>
    </xf>
    <xf numFmtId="168" fontId="11" fillId="8" borderId="5" xfId="1" applyNumberFormat="1" applyFont="1" applyFill="1" applyBorder="1" applyAlignment="1">
      <alignment horizontal="center" vertical="center"/>
    </xf>
    <xf numFmtId="168" fontId="11" fillId="3" borderId="0" xfId="1" applyNumberFormat="1" applyFont="1" applyFill="1" applyBorder="1" applyAlignment="1">
      <alignment vertical="center"/>
    </xf>
    <xf numFmtId="168" fontId="44" fillId="3" borderId="0" xfId="1" applyNumberFormat="1" applyFont="1" applyFill="1" applyBorder="1" applyAlignment="1">
      <alignment horizontal="right" vertical="center"/>
    </xf>
    <xf numFmtId="168" fontId="44" fillId="8" borderId="0" xfId="1" applyNumberFormat="1" applyFont="1" applyFill="1" applyBorder="1" applyAlignment="1">
      <alignment horizontal="right" vertical="center"/>
    </xf>
    <xf numFmtId="0" fontId="11" fillId="3" borderId="0" xfId="3" applyFont="1" applyFill="1" applyAlignment="1">
      <alignment vertical="center" wrapText="1"/>
    </xf>
    <xf numFmtId="168" fontId="11" fillId="3" borderId="0" xfId="1" applyNumberFormat="1" applyFont="1" applyFill="1" applyBorder="1" applyAlignment="1">
      <alignment vertical="center" wrapText="1"/>
    </xf>
    <xf numFmtId="0" fontId="11" fillId="8" borderId="0" xfId="3" applyFont="1" applyFill="1" applyAlignment="1">
      <alignment vertical="center" wrapText="1"/>
    </xf>
    <xf numFmtId="168" fontId="11" fillId="8" borderId="0" xfId="1" applyNumberFormat="1" applyFont="1" applyFill="1" applyBorder="1" applyAlignment="1">
      <alignment vertical="center" wrapText="1"/>
    </xf>
    <xf numFmtId="0" fontId="23" fillId="0" borderId="0" xfId="3" applyFont="1" applyFill="1"/>
    <xf numFmtId="14" fontId="4" fillId="3" borderId="0" xfId="3" applyNumberFormat="1" applyFont="1" applyFill="1"/>
    <xf numFmtId="0" fontId="9" fillId="3" borderId="0" xfId="3" applyFont="1" applyFill="1" applyAlignment="1">
      <alignment horizontal="right"/>
    </xf>
    <xf numFmtId="16" fontId="4" fillId="3" borderId="0" xfId="3" quotePrefix="1" applyNumberFormat="1" applyFont="1" applyFill="1"/>
    <xf numFmtId="170" fontId="43" fillId="3" borderId="0" xfId="1" applyNumberFormat="1" applyFont="1" applyFill="1" applyBorder="1"/>
    <xf numFmtId="170" fontId="45" fillId="3" borderId="0" xfId="3" applyNumberFormat="1" applyFont="1" applyFill="1"/>
    <xf numFmtId="170" fontId="4" fillId="3" borderId="0" xfId="1" applyNumberFormat="1" applyFont="1" applyFill="1" applyBorder="1" applyAlignment="1">
      <alignment vertical="center"/>
    </xf>
    <xf numFmtId="0" fontId="4" fillId="2" borderId="0" xfId="3" applyFont="1" applyFill="1" applyAlignment="1">
      <alignment vertical="center"/>
    </xf>
    <xf numFmtId="170" fontId="4" fillId="2" borderId="0" xfId="1" applyNumberFormat="1" applyFont="1" applyFill="1" applyAlignment="1">
      <alignment vertical="center"/>
    </xf>
    <xf numFmtId="170" fontId="4" fillId="3" borderId="0" xfId="3" applyNumberFormat="1" applyFont="1" applyFill="1" applyAlignment="1">
      <alignment vertical="center"/>
    </xf>
    <xf numFmtId="0" fontId="24" fillId="12" borderId="37" xfId="3" applyFont="1" applyFill="1" applyBorder="1" applyAlignment="1">
      <alignment horizontal="center" vertical="top"/>
    </xf>
    <xf numFmtId="0" fontId="24" fillId="12" borderId="37" xfId="3" applyFont="1" applyFill="1" applyBorder="1" applyAlignment="1">
      <alignment horizontal="center" vertical="center"/>
    </xf>
    <xf numFmtId="0" fontId="3" fillId="2" borderId="0" xfId="3" applyFont="1" applyFill="1" applyAlignment="1">
      <alignment horizontal="center" vertical="center"/>
    </xf>
    <xf numFmtId="0" fontId="11" fillId="8" borderId="4" xfId="3" applyFont="1" applyFill="1" applyBorder="1" applyAlignment="1">
      <alignment horizontal="left" vertical="center" wrapText="1"/>
    </xf>
    <xf numFmtId="0" fontId="11" fillId="8" borderId="0" xfId="3" applyFont="1" applyFill="1" applyAlignment="1">
      <alignment horizontal="left" vertical="center" wrapText="1"/>
    </xf>
    <xf numFmtId="0" fontId="11" fillId="3" borderId="4" xfId="3" applyFont="1" applyFill="1" applyBorder="1" applyAlignment="1">
      <alignment horizontal="left" vertical="center" wrapText="1"/>
    </xf>
    <xf numFmtId="0" fontId="11" fillId="3" borderId="0" xfId="3" applyFont="1" applyFill="1" applyAlignment="1">
      <alignment horizontal="left" vertical="center" wrapText="1"/>
    </xf>
    <xf numFmtId="0" fontId="24" fillId="3" borderId="4" xfId="3" applyFont="1" applyFill="1" applyBorder="1" applyAlignment="1">
      <alignment horizontal="left" vertical="center" wrapText="1"/>
    </xf>
    <xf numFmtId="0" fontId="24" fillId="3" borderId="0" xfId="3" applyFont="1" applyFill="1" applyAlignment="1">
      <alignment horizontal="left" vertical="center" wrapText="1"/>
    </xf>
    <xf numFmtId="0" fontId="42" fillId="3" borderId="4" xfId="3" applyFont="1" applyFill="1" applyBorder="1" applyAlignment="1">
      <alignment horizontal="left" vertical="center" wrapText="1"/>
    </xf>
    <xf numFmtId="0" fontId="42" fillId="3" borderId="0" xfId="3" applyFont="1" applyFill="1" applyAlignment="1">
      <alignment horizontal="left" vertical="center" wrapText="1"/>
    </xf>
    <xf numFmtId="0" fontId="24" fillId="3" borderId="4" xfId="3" applyFont="1" applyFill="1" applyBorder="1" applyAlignment="1">
      <alignment horizontal="left" vertical="justify" wrapText="1"/>
    </xf>
    <xf numFmtId="0" fontId="24" fillId="3" borderId="0" xfId="3" applyFont="1" applyFill="1" applyAlignment="1">
      <alignment horizontal="left" vertical="justify" wrapText="1"/>
    </xf>
    <xf numFmtId="0" fontId="24" fillId="2" borderId="4" xfId="3" applyFont="1" applyFill="1" applyBorder="1" applyAlignment="1">
      <alignment horizontal="justify" vertical="center" wrapText="1"/>
    </xf>
    <xf numFmtId="0" fontId="24" fillId="2" borderId="0" xfId="3" applyFont="1" applyFill="1" applyAlignment="1">
      <alignment horizontal="justify" vertical="center" wrapText="1"/>
    </xf>
    <xf numFmtId="0" fontId="11" fillId="2" borderId="4" xfId="3" applyFont="1" applyFill="1" applyBorder="1" applyAlignment="1">
      <alignment horizontal="justify" vertical="center" wrapText="1"/>
    </xf>
    <xf numFmtId="0" fontId="11" fillId="2" borderId="0" xfId="3" applyFont="1" applyFill="1" applyAlignment="1">
      <alignment horizontal="justify" vertical="center" wrapText="1"/>
    </xf>
    <xf numFmtId="0" fontId="42" fillId="2" borderId="4" xfId="3" applyFont="1" applyFill="1" applyBorder="1" applyAlignment="1">
      <alignment horizontal="left" vertical="center" wrapText="1"/>
    </xf>
    <xf numFmtId="0" fontId="42" fillId="2" borderId="0" xfId="3" applyFont="1" applyFill="1" applyAlignment="1">
      <alignment horizontal="left" vertical="center" wrapText="1"/>
    </xf>
    <xf numFmtId="0" fontId="42" fillId="2" borderId="5" xfId="3" applyFont="1" applyFill="1" applyBorder="1" applyAlignment="1">
      <alignment horizontal="left" vertical="center" wrapText="1"/>
    </xf>
    <xf numFmtId="0" fontId="12" fillId="5" borderId="1" xfId="3" applyFont="1" applyFill="1" applyBorder="1" applyAlignment="1">
      <alignment horizontal="center" vertical="top" wrapText="1"/>
    </xf>
    <xf numFmtId="0" fontId="12" fillId="5" borderId="2" xfId="3" applyFont="1" applyFill="1" applyBorder="1" applyAlignment="1">
      <alignment horizontal="center" vertical="top" wrapText="1"/>
    </xf>
    <xf numFmtId="0" fontId="12" fillId="5" borderId="3" xfId="3" applyFont="1" applyFill="1" applyBorder="1" applyAlignment="1">
      <alignment horizontal="center" vertical="top" wrapText="1"/>
    </xf>
    <xf numFmtId="0" fontId="11" fillId="3" borderId="4" xfId="3" applyFont="1" applyFill="1" applyBorder="1" applyAlignment="1">
      <alignment horizontal="left"/>
    </xf>
    <xf numFmtId="0" fontId="11" fillId="3" borderId="0" xfId="3" applyFont="1" applyFill="1" applyAlignment="1">
      <alignment horizontal="left"/>
    </xf>
    <xf numFmtId="0" fontId="24" fillId="3" borderId="4" xfId="3" applyFont="1" applyFill="1" applyBorder="1" applyAlignment="1">
      <alignment horizontal="justify" wrapText="1"/>
    </xf>
    <xf numFmtId="0" fontId="24" fillId="3" borderId="0" xfId="3" applyFont="1" applyFill="1" applyAlignment="1">
      <alignment horizontal="justify" wrapText="1"/>
    </xf>
    <xf numFmtId="0" fontId="24" fillId="3" borderId="48" xfId="3" applyFont="1" applyFill="1" applyBorder="1" applyAlignment="1">
      <alignment horizontal="justify" wrapText="1"/>
    </xf>
    <xf numFmtId="0" fontId="24" fillId="3" borderId="4" xfId="3" applyFont="1" applyFill="1" applyBorder="1" applyAlignment="1">
      <alignment horizontal="left"/>
    </xf>
    <xf numFmtId="0" fontId="24" fillId="3" borderId="0" xfId="3" applyFont="1" applyFill="1" applyAlignment="1">
      <alignment horizontal="left"/>
    </xf>
    <xf numFmtId="0" fontId="24" fillId="3" borderId="48" xfId="3" applyFont="1" applyFill="1" applyBorder="1" applyAlignment="1">
      <alignment horizontal="left"/>
    </xf>
    <xf numFmtId="0" fontId="24" fillId="3" borderId="4" xfId="3" applyFont="1" applyFill="1" applyBorder="1" applyAlignment="1">
      <alignment horizontal="justify" vertical="center" wrapText="1"/>
    </xf>
    <xf numFmtId="0" fontId="24" fillId="3" borderId="0" xfId="3" applyFont="1" applyFill="1" applyAlignment="1">
      <alignment horizontal="justify" vertical="center" wrapText="1"/>
    </xf>
    <xf numFmtId="0" fontId="24" fillId="3" borderId="48" xfId="3" applyFont="1" applyFill="1" applyBorder="1" applyAlignment="1">
      <alignment horizontal="justify" vertical="center" wrapText="1"/>
    </xf>
    <xf numFmtId="0" fontId="24" fillId="2" borderId="36" xfId="3" applyFont="1" applyFill="1" applyBorder="1" applyAlignment="1">
      <alignment horizontal="left" vertical="center" wrapText="1"/>
    </xf>
    <xf numFmtId="0" fontId="24" fillId="2" borderId="36" xfId="3" applyFont="1" applyFill="1" applyBorder="1" applyAlignment="1">
      <alignment vertical="center" wrapText="1"/>
    </xf>
    <xf numFmtId="0" fontId="3" fillId="2" borderId="36" xfId="3" applyFont="1" applyFill="1" applyBorder="1" applyAlignment="1">
      <alignment horizontal="left" vertical="top"/>
    </xf>
    <xf numFmtId="0" fontId="3" fillId="2" borderId="36" xfId="3" applyFont="1" applyFill="1" applyBorder="1" applyAlignment="1">
      <alignment horizontal="left" vertical="top" wrapText="1"/>
    </xf>
    <xf numFmtId="0" fontId="11" fillId="9" borderId="35" xfId="3" applyFont="1" applyFill="1" applyBorder="1" applyAlignment="1">
      <alignment vertical="center" wrapText="1"/>
    </xf>
    <xf numFmtId="0" fontId="24" fillId="2" borderId="6" xfId="3" applyFont="1" applyFill="1" applyBorder="1" applyAlignment="1">
      <alignment horizontal="center" vertical="top" wrapText="1"/>
    </xf>
    <xf numFmtId="0" fontId="24" fillId="2" borderId="7" xfId="3" applyFont="1" applyFill="1" applyBorder="1" applyAlignment="1">
      <alignment horizontal="center" vertical="top" wrapText="1"/>
    </xf>
    <xf numFmtId="0" fontId="12" fillId="5" borderId="1" xfId="4" applyFont="1" applyFill="1" applyBorder="1" applyAlignment="1">
      <alignment horizontal="center"/>
    </xf>
    <xf numFmtId="0" fontId="12" fillId="5" borderId="2" xfId="4" applyFont="1" applyFill="1" applyBorder="1" applyAlignment="1">
      <alignment horizontal="center"/>
    </xf>
    <xf numFmtId="0" fontId="12" fillId="5" borderId="3" xfId="4" applyFont="1" applyFill="1" applyBorder="1" applyAlignment="1">
      <alignment horizontal="center"/>
    </xf>
    <xf numFmtId="0" fontId="24" fillId="2" borderId="4" xfId="3" applyFont="1" applyFill="1" applyBorder="1" applyAlignment="1">
      <alignment horizontal="left" vertical="top" wrapText="1"/>
    </xf>
    <xf numFmtId="0" fontId="24" fillId="2" borderId="0" xfId="3" applyFont="1" applyFill="1" applyAlignment="1">
      <alignment horizontal="left" vertical="top" wrapText="1"/>
    </xf>
    <xf numFmtId="0" fontId="24" fillId="2" borderId="5" xfId="3" applyFont="1" applyFill="1" applyBorder="1" applyAlignment="1">
      <alignment horizontal="left" vertical="top" wrapText="1"/>
    </xf>
    <xf numFmtId="0" fontId="28" fillId="7" borderId="36" xfId="3" applyFont="1" applyFill="1" applyBorder="1" applyAlignment="1">
      <alignment horizontal="center" vertical="center" wrapText="1"/>
    </xf>
    <xf numFmtId="0" fontId="3" fillId="2" borderId="36" xfId="12" applyFont="1" applyFill="1" applyBorder="1" applyAlignment="1">
      <alignment horizontal="left" vertical="top" wrapText="1"/>
    </xf>
    <xf numFmtId="0" fontId="13" fillId="2" borderId="1" xfId="3" applyFont="1" applyFill="1" applyBorder="1" applyAlignment="1">
      <alignment vertical="top" wrapText="1"/>
    </xf>
    <xf numFmtId="0" fontId="13" fillId="2" borderId="2" xfId="3" applyFont="1" applyFill="1" applyBorder="1" applyAlignment="1">
      <alignment vertical="top" wrapText="1"/>
    </xf>
    <xf numFmtId="0" fontId="13" fillId="2" borderId="3" xfId="3" applyFont="1" applyFill="1" applyBorder="1" applyAlignment="1">
      <alignment vertical="top" wrapText="1"/>
    </xf>
    <xf numFmtId="0" fontId="13" fillId="6" borderId="1" xfId="3" applyFont="1" applyFill="1" applyBorder="1" applyAlignment="1">
      <alignment horizontal="left" vertical="center" wrapText="1"/>
    </xf>
    <xf numFmtId="0" fontId="13" fillId="6" borderId="2" xfId="3" applyFont="1" applyFill="1" applyBorder="1" applyAlignment="1">
      <alignment horizontal="left" vertical="center" wrapText="1"/>
    </xf>
    <xf numFmtId="0" fontId="11" fillId="2" borderId="4" xfId="3" applyFont="1" applyFill="1" applyBorder="1" applyAlignment="1">
      <alignment horizontal="left" vertical="top" wrapText="1"/>
    </xf>
    <xf numFmtId="0" fontId="11" fillId="2" borderId="0" xfId="3" applyFont="1" applyFill="1" applyAlignment="1">
      <alignment horizontal="left" vertical="top" wrapText="1"/>
    </xf>
    <xf numFmtId="0" fontId="12" fillId="4" borderId="1" xfId="3" applyFont="1" applyFill="1" applyBorder="1" applyAlignment="1">
      <alignment horizontal="center"/>
    </xf>
    <xf numFmtId="0" fontId="12" fillId="4" borderId="2" xfId="3" applyFont="1" applyFill="1" applyBorder="1" applyAlignment="1">
      <alignment horizontal="center"/>
    </xf>
    <xf numFmtId="0" fontId="12" fillId="4" borderId="3" xfId="3" applyFont="1" applyFill="1" applyBorder="1" applyAlignment="1">
      <alignment horizontal="center"/>
    </xf>
    <xf numFmtId="0" fontId="36" fillId="2" borderId="4" xfId="3" applyFont="1" applyFill="1" applyBorder="1" applyAlignment="1">
      <alignment horizontal="left" vertical="center" wrapText="1"/>
    </xf>
    <xf numFmtId="0" fontId="36" fillId="2" borderId="0" xfId="3" applyFont="1" applyFill="1" applyAlignment="1">
      <alignment horizontal="left" vertical="center" wrapText="1"/>
    </xf>
    <xf numFmtId="0" fontId="36" fillId="2" borderId="5" xfId="3" applyFont="1" applyFill="1" applyBorder="1" applyAlignment="1">
      <alignment horizontal="left" vertical="center" wrapText="1"/>
    </xf>
    <xf numFmtId="0" fontId="9" fillId="4" borderId="1" xfId="4" applyFont="1" applyFill="1" applyBorder="1" applyAlignment="1">
      <alignment horizontal="left"/>
    </xf>
    <xf numFmtId="0" fontId="9" fillId="4" borderId="2" xfId="4" applyFont="1" applyFill="1" applyBorder="1" applyAlignment="1">
      <alignment horizontal="left"/>
    </xf>
    <xf numFmtId="0" fontId="9" fillId="4" borderId="3" xfId="4" applyFont="1" applyFill="1" applyBorder="1" applyAlignment="1">
      <alignment horizontal="left"/>
    </xf>
    <xf numFmtId="0" fontId="5" fillId="3" borderId="4" xfId="4" applyFill="1" applyBorder="1" applyAlignment="1">
      <alignment horizontal="left" wrapText="1"/>
    </xf>
    <xf numFmtId="0" fontId="5" fillId="3" borderId="0" xfId="4" applyFill="1" applyAlignment="1">
      <alignment horizontal="left" wrapText="1"/>
    </xf>
    <xf numFmtId="0" fontId="5" fillId="3" borderId="5" xfId="4" applyFill="1" applyBorder="1" applyAlignment="1">
      <alignment horizontal="left" wrapText="1"/>
    </xf>
    <xf numFmtId="0" fontId="11" fillId="2" borderId="6" xfId="3" applyFont="1" applyFill="1" applyBorder="1" applyAlignment="1">
      <alignment horizontal="left" vertical="top" wrapText="1"/>
    </xf>
    <xf numFmtId="0" fontId="11" fillId="2" borderId="7" xfId="3" applyFont="1" applyFill="1" applyBorder="1" applyAlignment="1">
      <alignment horizontal="left" vertical="top" wrapText="1"/>
    </xf>
    <xf numFmtId="0" fontId="24" fillId="2" borderId="31" xfId="3" applyFont="1" applyFill="1" applyBorder="1" applyAlignment="1">
      <alignment horizontal="left" vertical="top" wrapText="1"/>
    </xf>
    <xf numFmtId="0" fontId="24" fillId="2" borderId="43" xfId="3" applyFont="1" applyFill="1" applyBorder="1" applyAlignment="1">
      <alignment horizontal="left" vertical="top" wrapText="1"/>
    </xf>
    <xf numFmtId="0" fontId="24" fillId="2" borderId="20" xfId="3" applyFont="1" applyFill="1" applyBorder="1" applyAlignment="1">
      <alignment horizontal="left" vertical="top" wrapText="1"/>
    </xf>
    <xf numFmtId="0" fontId="24" fillId="2" borderId="14" xfId="3" applyFont="1" applyFill="1" applyBorder="1" applyAlignment="1">
      <alignment horizontal="left" vertical="top" wrapText="1"/>
    </xf>
    <xf numFmtId="0" fontId="24" fillId="2" borderId="27" xfId="3" applyFont="1" applyFill="1" applyBorder="1" applyAlignment="1">
      <alignment horizontal="left" vertical="top" wrapText="1"/>
    </xf>
    <xf numFmtId="0" fontId="24" fillId="2" borderId="12" xfId="3" applyFont="1" applyFill="1" applyBorder="1" applyAlignment="1">
      <alignment horizontal="left" vertical="top" wrapText="1"/>
    </xf>
    <xf numFmtId="0" fontId="9" fillId="7" borderId="35" xfId="3" applyFont="1" applyFill="1" applyBorder="1" applyAlignment="1">
      <alignment horizontal="center" vertical="center" wrapText="1"/>
    </xf>
    <xf numFmtId="0" fontId="9" fillId="7" borderId="36" xfId="3" applyFont="1" applyFill="1" applyBorder="1" applyAlignment="1">
      <alignment horizontal="center" vertical="center" wrapText="1"/>
    </xf>
    <xf numFmtId="164" fontId="9" fillId="7" borderId="36" xfId="3" applyNumberFormat="1" applyFont="1" applyFill="1" applyBorder="1" applyAlignment="1">
      <alignment horizontal="center" vertical="center" wrapText="1"/>
    </xf>
    <xf numFmtId="0" fontId="12" fillId="4" borderId="1" xfId="3" applyFont="1" applyFill="1" applyBorder="1" applyAlignment="1">
      <alignment horizontal="center" vertical="top"/>
    </xf>
    <xf numFmtId="0" fontId="12" fillId="4" borderId="2" xfId="3" applyFont="1" applyFill="1" applyBorder="1" applyAlignment="1">
      <alignment horizontal="center" vertical="top"/>
    </xf>
    <xf numFmtId="0" fontId="12" fillId="4" borderId="3" xfId="3" applyFont="1" applyFill="1" applyBorder="1" applyAlignment="1">
      <alignment horizontal="center" vertical="top"/>
    </xf>
    <xf numFmtId="0" fontId="9" fillId="4" borderId="17" xfId="3" applyFont="1" applyFill="1" applyBorder="1" applyAlignment="1">
      <alignment horizontal="center" vertical="center"/>
    </xf>
    <xf numFmtId="0" fontId="9" fillId="4" borderId="18" xfId="3" applyFont="1" applyFill="1" applyBorder="1" applyAlignment="1">
      <alignment horizontal="center" vertical="center"/>
    </xf>
    <xf numFmtId="0" fontId="9" fillId="4" borderId="19" xfId="3" applyFont="1" applyFill="1" applyBorder="1" applyAlignment="1">
      <alignment horizontal="center" vertical="center"/>
    </xf>
    <xf numFmtId="0" fontId="13" fillId="3" borderId="35" xfId="3" applyFont="1" applyFill="1" applyBorder="1" applyAlignment="1">
      <alignment horizontal="left"/>
    </xf>
    <xf numFmtId="0" fontId="13" fillId="3" borderId="36" xfId="3" applyFont="1" applyFill="1" applyBorder="1" applyAlignment="1">
      <alignment horizontal="left"/>
    </xf>
    <xf numFmtId="0" fontId="3" fillId="3" borderId="35" xfId="3" applyFont="1" applyFill="1" applyBorder="1" applyAlignment="1">
      <alignment horizontal="left"/>
    </xf>
    <xf numFmtId="0" fontId="3" fillId="3" borderId="36" xfId="3" applyFont="1" applyFill="1" applyBorder="1" applyAlignment="1">
      <alignment horizontal="left"/>
    </xf>
    <xf numFmtId="0" fontId="9" fillId="4" borderId="35" xfId="3" applyFont="1" applyFill="1" applyBorder="1" applyAlignment="1">
      <alignment horizontal="center" vertical="center"/>
    </xf>
    <xf numFmtId="0" fontId="9" fillId="4" borderId="36" xfId="3" applyFont="1" applyFill="1" applyBorder="1" applyAlignment="1">
      <alignment horizontal="center" vertical="center"/>
    </xf>
    <xf numFmtId="0" fontId="24" fillId="2" borderId="15" xfId="3" applyFont="1" applyFill="1" applyBorder="1" applyAlignment="1">
      <alignment horizontal="left" vertical="top" wrapText="1"/>
    </xf>
    <xf numFmtId="0" fontId="3" fillId="2" borderId="20" xfId="3" applyFont="1" applyFill="1" applyBorder="1" applyAlignment="1">
      <alignment horizontal="left" vertical="top" wrapText="1"/>
    </xf>
    <xf numFmtId="0" fontId="3" fillId="2" borderId="15" xfId="3" applyFont="1" applyFill="1" applyBorder="1" applyAlignment="1">
      <alignment horizontal="left" vertical="top" wrapText="1"/>
    </xf>
    <xf numFmtId="0" fontId="3" fillId="2" borderId="27" xfId="3" applyFont="1" applyFill="1" applyBorder="1" applyAlignment="1">
      <alignment horizontal="left"/>
    </xf>
    <xf numFmtId="0" fontId="3" fillId="2" borderId="13" xfId="3" applyFont="1" applyFill="1" applyBorder="1" applyAlignment="1">
      <alignment horizontal="left"/>
    </xf>
    <xf numFmtId="0" fontId="28" fillId="4" borderId="1" xfId="4" applyFont="1" applyFill="1" applyBorder="1" applyAlignment="1">
      <alignment horizontal="center" wrapText="1"/>
    </xf>
    <xf numFmtId="0" fontId="28" fillId="4" borderId="2" xfId="4" applyFont="1" applyFill="1" applyBorder="1" applyAlignment="1">
      <alignment horizontal="center" wrapText="1"/>
    </xf>
    <xf numFmtId="0" fontId="28" fillId="4" borderId="3" xfId="4" applyFont="1" applyFill="1" applyBorder="1" applyAlignment="1">
      <alignment horizontal="center" wrapText="1"/>
    </xf>
    <xf numFmtId="0" fontId="3" fillId="2" borderId="20" xfId="3" applyFont="1" applyFill="1" applyBorder="1" applyAlignment="1">
      <alignment horizontal="left" vertical="center" wrapText="1"/>
    </xf>
    <xf numFmtId="0" fontId="3" fillId="2" borderId="15" xfId="3" applyFont="1" applyFill="1" applyBorder="1" applyAlignment="1">
      <alignment horizontal="left" vertical="center" wrapText="1"/>
    </xf>
    <xf numFmtId="0" fontId="24" fillId="2" borderId="20" xfId="3" applyFont="1" applyFill="1" applyBorder="1" applyAlignment="1">
      <alignment horizontal="left" vertical="center" wrapText="1"/>
    </xf>
    <xf numFmtId="0" fontId="24" fillId="2" borderId="15" xfId="3" applyFont="1" applyFill="1" applyBorder="1" applyAlignment="1">
      <alignment horizontal="left" vertical="center" wrapText="1"/>
    </xf>
    <xf numFmtId="0" fontId="24" fillId="2" borderId="20" xfId="3" applyFont="1" applyFill="1" applyBorder="1" applyAlignment="1">
      <alignment vertical="center" wrapText="1"/>
    </xf>
    <xf numFmtId="0" fontId="24" fillId="2" borderId="15" xfId="3" applyFont="1" applyFill="1" applyBorder="1" applyAlignment="1">
      <alignment vertical="center" wrapText="1"/>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0" fontId="11" fillId="2" borderId="1" xfId="3" applyFont="1" applyFill="1" applyBorder="1" applyAlignment="1">
      <alignment vertical="top" wrapText="1"/>
    </xf>
    <xf numFmtId="0" fontId="11" fillId="2" borderId="2" xfId="3" applyFont="1" applyFill="1" applyBorder="1" applyAlignment="1">
      <alignment vertical="top" wrapText="1"/>
    </xf>
    <xf numFmtId="0" fontId="11" fillId="2" borderId="3" xfId="3" applyFont="1" applyFill="1" applyBorder="1" applyAlignment="1">
      <alignment vertical="top" wrapText="1"/>
    </xf>
    <xf numFmtId="0" fontId="24" fillId="2" borderId="32" xfId="3" applyFont="1" applyFill="1" applyBorder="1" applyAlignment="1">
      <alignment horizontal="left" vertical="top" wrapText="1"/>
    </xf>
    <xf numFmtId="0" fontId="24" fillId="2" borderId="23" xfId="3" applyFont="1" applyFill="1" applyBorder="1" applyAlignment="1">
      <alignment horizontal="left" vertical="center" wrapText="1"/>
    </xf>
    <xf numFmtId="0" fontId="24" fillId="2" borderId="29" xfId="3" applyFont="1" applyFill="1" applyBorder="1" applyAlignment="1">
      <alignment horizontal="left" vertical="center" wrapText="1"/>
    </xf>
    <xf numFmtId="0" fontId="3" fillId="2" borderId="6" xfId="3" applyFont="1" applyFill="1" applyBorder="1" applyAlignment="1">
      <alignment horizontal="center" vertical="top" wrapText="1"/>
    </xf>
    <xf numFmtId="0" fontId="3" fillId="2" borderId="7" xfId="3" applyFont="1" applyFill="1" applyBorder="1" applyAlignment="1">
      <alignment horizontal="center" vertical="top" wrapText="1"/>
    </xf>
    <xf numFmtId="0" fontId="11" fillId="2" borderId="1" xfId="3" applyFont="1" applyFill="1" applyBorder="1" applyAlignment="1">
      <alignment horizontal="left" vertical="top" wrapText="1"/>
    </xf>
    <xf numFmtId="0" fontId="11" fillId="2" borderId="2" xfId="3" applyFont="1" applyFill="1" applyBorder="1" applyAlignment="1">
      <alignment horizontal="left" vertical="top" wrapText="1"/>
    </xf>
    <xf numFmtId="0" fontId="11" fillId="2" borderId="3" xfId="3" applyFont="1" applyFill="1" applyBorder="1" applyAlignment="1">
      <alignment horizontal="left" vertical="top" wrapText="1"/>
    </xf>
    <xf numFmtId="0" fontId="25" fillId="2" borderId="6" xfId="3" applyFont="1" applyFill="1" applyBorder="1" applyAlignment="1">
      <alignment horizontal="left" vertical="center" wrapText="1"/>
    </xf>
    <xf numFmtId="0" fontId="25" fillId="2" borderId="7" xfId="3" applyFont="1" applyFill="1" applyBorder="1" applyAlignment="1">
      <alignment horizontal="left" vertical="center" wrapText="1"/>
    </xf>
    <xf numFmtId="9" fontId="3" fillId="2" borderId="6" xfId="7" applyFont="1" applyFill="1" applyBorder="1" applyAlignment="1">
      <alignment horizontal="center"/>
    </xf>
    <xf numFmtId="9" fontId="3" fillId="2" borderId="7" xfId="7" applyFont="1" applyFill="1" applyBorder="1" applyAlignment="1">
      <alignment horizontal="center"/>
    </xf>
    <xf numFmtId="0" fontId="24" fillId="2" borderId="23" xfId="3" applyFont="1" applyFill="1" applyBorder="1" applyAlignment="1">
      <alignment horizontal="left" vertical="top" wrapText="1"/>
    </xf>
    <xf numFmtId="0" fontId="24" fillId="2" borderId="24" xfId="3" applyFont="1" applyFill="1" applyBorder="1" applyAlignment="1">
      <alignment horizontal="left" vertical="top" wrapText="1"/>
    </xf>
    <xf numFmtId="0" fontId="12" fillId="5" borderId="1" xfId="3" applyFont="1" applyFill="1" applyBorder="1" applyAlignment="1">
      <alignment horizontal="center" vertical="center"/>
    </xf>
    <xf numFmtId="0" fontId="12" fillId="5" borderId="2" xfId="3" applyFont="1" applyFill="1" applyBorder="1" applyAlignment="1">
      <alignment horizontal="center" vertical="center"/>
    </xf>
    <xf numFmtId="0" fontId="12" fillId="5" borderId="3" xfId="3" applyFont="1" applyFill="1" applyBorder="1" applyAlignment="1">
      <alignment horizontal="center" vertical="center"/>
    </xf>
    <xf numFmtId="0" fontId="12" fillId="5" borderId="1" xfId="3" applyFont="1" applyFill="1" applyBorder="1" applyAlignment="1">
      <alignment horizontal="center"/>
    </xf>
    <xf numFmtId="0" fontId="12" fillId="5" borderId="2" xfId="3" applyFont="1" applyFill="1" applyBorder="1" applyAlignment="1">
      <alignment horizontal="center"/>
    </xf>
    <xf numFmtId="0" fontId="12" fillId="5" borderId="3" xfId="3" applyFont="1" applyFill="1" applyBorder="1" applyAlignment="1">
      <alignment horizontal="center"/>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2" fontId="3" fillId="3" borderId="4" xfId="3" applyNumberFormat="1" applyFont="1" applyFill="1" applyBorder="1" applyAlignment="1">
      <alignment horizontal="left" wrapText="1"/>
    </xf>
    <xf numFmtId="2" fontId="3" fillId="3" borderId="0" xfId="3" applyNumberFormat="1" applyFont="1" applyFill="1" applyAlignment="1">
      <alignment horizontal="left" wrapText="1"/>
    </xf>
    <xf numFmtId="2" fontId="3" fillId="3" borderId="5" xfId="3" applyNumberFormat="1" applyFont="1" applyFill="1" applyBorder="1" applyAlignment="1">
      <alignment horizontal="left" wrapText="1"/>
    </xf>
    <xf numFmtId="0" fontId="15" fillId="2" borderId="0" xfId="5" applyFont="1" applyFill="1" applyBorder="1" applyAlignment="1" applyProtection="1">
      <alignment horizontal="right" vertical="center" wrapText="1"/>
    </xf>
    <xf numFmtId="0" fontId="15" fillId="2" borderId="5" xfId="5" applyFont="1" applyFill="1" applyBorder="1" applyAlignment="1" applyProtection="1">
      <alignment horizontal="right" vertical="center" wrapText="1"/>
    </xf>
    <xf numFmtId="0" fontId="13" fillId="2" borderId="4"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5" xfId="3" applyFont="1" applyFill="1" applyBorder="1" applyAlignment="1">
      <alignment horizontal="center" vertical="center" wrapText="1"/>
    </xf>
    <xf numFmtId="167" fontId="23" fillId="0" borderId="0" xfId="3" applyNumberFormat="1" applyFont="1" applyFill="1"/>
  </cellXfs>
  <cellStyles count="15">
    <cellStyle name="Comma" xfId="1" builtinId="3"/>
    <cellStyle name="Comma 2" xfId="6" xr:uid="{0DB834AC-69E3-4CD5-8104-551291F21142}"/>
    <cellStyle name="Comma 2 2" xfId="9" xr:uid="{F1E589BF-8ADD-4F4C-8C12-816BE5F2D2D8}"/>
    <cellStyle name="Comma 6 16" xfId="14" xr:uid="{6ECF3914-E96D-4955-9097-43DABF0EDD5F}"/>
    <cellStyle name="Currency 2" xfId="8" xr:uid="{91FEBA6C-3C56-4D20-B482-ACDC5E3EBFF5}"/>
    <cellStyle name="Hyperlink 2" xfId="5" xr:uid="{E255F05A-2322-4428-9743-84341DCFF3BB}"/>
    <cellStyle name="Normal" xfId="0" builtinId="0"/>
    <cellStyle name="Normal 10 15" xfId="3" xr:uid="{C97D411E-97A5-47FC-AA21-5ADDECA0687C}"/>
    <cellStyle name="Normal 10 16" xfId="10" xr:uid="{87E74BBF-6F7F-443F-9A76-E40440870EB1}"/>
    <cellStyle name="Normal 2 2 11" xfId="4" xr:uid="{0D8CBCF6-8298-47DF-82CE-0B1BCE48D9F7}"/>
    <cellStyle name="Normal 6 10 2" xfId="13" xr:uid="{5451CBEE-B451-41B3-AD0D-7AF0F4C6A97E}"/>
    <cellStyle name="Normal_Programme Report 31 January 2010" xfId="12" xr:uid="{F1DCB8B5-58A3-467B-8ACB-07B07A95D5DC}"/>
    <cellStyle name="Percent" xfId="2" builtinId="5"/>
    <cellStyle name="Percent 2" xfId="7" xr:uid="{4C23E612-EDC6-4371-ADD1-A7D2A66468C8}"/>
    <cellStyle name="Percent 2 2 2 2" xfId="11" xr:uid="{3A489701-F0F4-474F-B05B-39B5653C87C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#,##0_-;\-* #,##0_-;_-* "-"??_-;_-@_-</c:formatCode>
                <c:ptCount val="6"/>
                <c:pt idx="0">
                  <c:v>2052800000</c:v>
                </c:pt>
                <c:pt idx="1">
                  <c:v>0</c:v>
                </c:pt>
                <c:pt idx="2">
                  <c:v>0</c:v>
                </c:pt>
                <c:pt idx="3">
                  <c:v>742200000</c:v>
                </c:pt>
                <c:pt idx="4">
                  <c:v>0</c:v>
                </c:pt>
                <c:pt idx="5">
                  <c:v>0</c:v>
                </c:pt>
              </c:numCache>
            </c:numRef>
          </c:val>
          <c:extLst>
            <c:ext xmlns:c16="http://schemas.microsoft.com/office/drawing/2014/chart" uri="{C3380CC4-5D6E-409C-BE32-E72D297353CC}">
              <c16:uniqueId val="{00000000-220D-495B-9D4B-AEEC8DF3669D}"/>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#,##0_-;\-* #,##0_-;_-* "-"??_-;_-@_-</c:formatCode>
                <c:ptCount val="6"/>
                <c:pt idx="0">
                  <c:v>42000000</c:v>
                </c:pt>
                <c:pt idx="1">
                  <c:v>0</c:v>
                </c:pt>
                <c:pt idx="2">
                  <c:v>0</c:v>
                </c:pt>
                <c:pt idx="3">
                  <c:v>0</c:v>
                </c:pt>
                <c:pt idx="4">
                  <c:v>0</c:v>
                </c:pt>
                <c:pt idx="5">
                  <c:v>0</c:v>
                </c:pt>
              </c:numCache>
            </c:numRef>
          </c:val>
          <c:extLst>
            <c:ext xmlns:c16="http://schemas.microsoft.com/office/drawing/2014/chart" uri="{C3380CC4-5D6E-409C-BE32-E72D297353CC}">
              <c16:uniqueId val="{00000001-220D-495B-9D4B-AEEC8DF3669D}"/>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#,##0_-;\-* #,##0_-;_-* "-"??_-;_-@_-</c:formatCode>
                <c:ptCount val="6"/>
                <c:pt idx="0">
                  <c:v>23000000</c:v>
                </c:pt>
                <c:pt idx="1">
                  <c:v>0</c:v>
                </c:pt>
                <c:pt idx="2">
                  <c:v>0</c:v>
                </c:pt>
                <c:pt idx="3">
                  <c:v>0</c:v>
                </c:pt>
                <c:pt idx="4">
                  <c:v>0</c:v>
                </c:pt>
                <c:pt idx="5">
                  <c:v>0</c:v>
                </c:pt>
              </c:numCache>
            </c:numRef>
          </c:val>
          <c:extLst>
            <c:ext xmlns:c16="http://schemas.microsoft.com/office/drawing/2014/chart" uri="{C3380CC4-5D6E-409C-BE32-E72D297353CC}">
              <c16:uniqueId val="{00000002-220D-495B-9D4B-AEEC8DF3669D}"/>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Report'!$M$199</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Report'!$L$200:$L$206</c:f>
              <c:strCache>
                <c:ptCount val="7"/>
                <c:pt idx="0">
                  <c:v>Years</c:v>
                </c:pt>
                <c:pt idx="1">
                  <c:v> 0 -  1 years</c:v>
                </c:pt>
                <c:pt idx="2">
                  <c:v> 1 -  5 years</c:v>
                </c:pt>
                <c:pt idx="3">
                  <c:v> 6 - 10 years</c:v>
                </c:pt>
                <c:pt idx="4">
                  <c:v>11 - 15 years</c:v>
                </c:pt>
                <c:pt idx="5">
                  <c:v>16 - 20 years</c:v>
                </c:pt>
                <c:pt idx="6">
                  <c:v>20 + years</c:v>
                </c:pt>
              </c:strCache>
            </c:strRef>
          </c:cat>
          <c:val>
            <c:numRef>
              <c:f>'Programme Report'!$M$200:$M$206</c:f>
              <c:numCache>
                <c:formatCode>_-* #,##0_-;\-* #,##0_-;_-* "-"??_-;_-@_-</c:formatCode>
                <c:ptCount val="7"/>
                <c:pt idx="0">
                  <c:v>0</c:v>
                </c:pt>
                <c:pt idx="1">
                  <c:v>17591967.380000006</c:v>
                </c:pt>
                <c:pt idx="2">
                  <c:v>72705180.219999954</c:v>
                </c:pt>
                <c:pt idx="3">
                  <c:v>332272244.34000021</c:v>
                </c:pt>
                <c:pt idx="4">
                  <c:v>540445990.99000037</c:v>
                </c:pt>
                <c:pt idx="5">
                  <c:v>1328318388.5900021</c:v>
                </c:pt>
                <c:pt idx="6">
                  <c:v>642865626.56999993</c:v>
                </c:pt>
              </c:numCache>
            </c:numRef>
          </c:val>
          <c:extLst>
            <c:ext xmlns:c16="http://schemas.microsoft.com/office/drawing/2014/chart" uri="{C3380CC4-5D6E-409C-BE32-E72D297353CC}">
              <c16:uniqueId val="{00000000-62DC-4D85-AEAD-A83A3C9E6A81}"/>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1925949</xdr:colOff>
      <xdr:row>1</xdr:row>
      <xdr:rowOff>571499</xdr:rowOff>
    </xdr:to>
    <xdr:pic>
      <xdr:nvPicPr>
        <xdr:cNvPr id="2" name="Picture 82">
          <a:extLst>
            <a:ext uri="{FF2B5EF4-FFF2-40B4-BE49-F238E27FC236}">
              <a16:creationId xmlns:a16="http://schemas.microsoft.com/office/drawing/2014/main" id="{68936DE9-CCB4-4212-B2FD-D3B01E062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122" y="179546"/>
          <a:ext cx="648827" cy="559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127804</xdr:colOff>
      <xdr:row>128</xdr:row>
      <xdr:rowOff>108306</xdr:rowOff>
    </xdr:from>
    <xdr:to>
      <xdr:col>6</xdr:col>
      <xdr:colOff>1871382</xdr:colOff>
      <xdr:row>147</xdr:row>
      <xdr:rowOff>186746</xdr:rowOff>
    </xdr:to>
    <xdr:grpSp>
      <xdr:nvGrpSpPr>
        <xdr:cNvPr id="3" name="Group 2">
          <a:extLst>
            <a:ext uri="{FF2B5EF4-FFF2-40B4-BE49-F238E27FC236}">
              <a16:creationId xmlns:a16="http://schemas.microsoft.com/office/drawing/2014/main" id="{85F33FD5-1254-4F3F-9FF9-2DA46CA5CC3C}"/>
            </a:ext>
          </a:extLst>
        </xdr:cNvPr>
        <xdr:cNvGrpSpPr/>
      </xdr:nvGrpSpPr>
      <xdr:grpSpPr>
        <a:xfrm>
          <a:off x="240693" y="32987195"/>
          <a:ext cx="12665578" cy="4114218"/>
          <a:chOff x="1485395" y="20935154"/>
          <a:chExt cx="6553200" cy="2872740"/>
        </a:xfrm>
      </xdr:grpSpPr>
      <xdr:graphicFrame macro="">
        <xdr:nvGraphicFramePr>
          <xdr:cNvPr id="4" name="Chart 3">
            <a:extLst>
              <a:ext uri="{FF2B5EF4-FFF2-40B4-BE49-F238E27FC236}">
                <a16:creationId xmlns:a16="http://schemas.microsoft.com/office/drawing/2014/main" id="{4396903D-B893-DE2E-9F97-41DA2EDA2450}"/>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9AB964A7-0E08-59AA-1657-61D5DCB903C5}"/>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199</xdr:row>
      <xdr:rowOff>79560</xdr:rowOff>
    </xdr:from>
    <xdr:to>
      <xdr:col>6</xdr:col>
      <xdr:colOff>1714500</xdr:colOff>
      <xdr:row>216</xdr:row>
      <xdr:rowOff>123265</xdr:rowOff>
    </xdr:to>
    <xdr:graphicFrame macro="">
      <xdr:nvGraphicFramePr>
        <xdr:cNvPr id="6" name="Chart 5">
          <a:extLst>
            <a:ext uri="{FF2B5EF4-FFF2-40B4-BE49-F238E27FC236}">
              <a16:creationId xmlns:a16="http://schemas.microsoft.com/office/drawing/2014/main" id="{49EF3C47-12CE-40F9-A104-E22C31001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homeloans.com/inves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5209E-FA08-4948-A10F-515DA071C225}">
  <sheetPr codeName="Sheet29">
    <tabColor theme="5" tint="0.39997558519241921"/>
    <pageSetUpPr fitToPage="1"/>
  </sheetPr>
  <dimension ref="A1:Q586"/>
  <sheetViews>
    <sheetView tabSelected="1" zoomScale="81" zoomScaleNormal="81" workbookViewId="0">
      <selection activeCell="B2" sqref="B2"/>
    </sheetView>
  </sheetViews>
  <sheetFormatPr defaultColWidth="45.88671875" defaultRowHeight="20.7" customHeight="1" x14ac:dyDescent="0.25"/>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x14ac:dyDescent="0.3"/>
    <row r="2" spans="2:13" s="11" customFormat="1" ht="57.75" customHeight="1" thickBot="1" x14ac:dyDescent="0.35">
      <c r="B2" s="5" t="s">
        <v>0</v>
      </c>
      <c r="C2" s="6"/>
      <c r="D2" s="6"/>
      <c r="E2" s="7"/>
      <c r="F2" s="8" t="s">
        <v>1</v>
      </c>
      <c r="G2" s="9"/>
      <c r="H2" s="10"/>
      <c r="I2" s="10"/>
      <c r="J2" s="10"/>
      <c r="K2" s="10"/>
      <c r="L2" s="10"/>
      <c r="M2" s="10"/>
    </row>
    <row r="3" spans="2:13" ht="20.7" customHeight="1" thickBot="1" x14ac:dyDescent="0.3">
      <c r="B3" s="12"/>
      <c r="F3" s="1"/>
      <c r="G3" s="13"/>
    </row>
    <row r="4" spans="2:13" ht="23.7" customHeight="1" thickBot="1" x14ac:dyDescent="0.3">
      <c r="B4" s="725" t="s">
        <v>2</v>
      </c>
      <c r="C4" s="726"/>
      <c r="D4" s="726"/>
      <c r="E4" s="726"/>
      <c r="F4" s="726"/>
      <c r="G4" s="727"/>
    </row>
    <row r="5" spans="2:13" ht="20.7" customHeight="1" x14ac:dyDescent="0.25">
      <c r="B5" s="14"/>
      <c r="F5" s="1"/>
      <c r="G5" s="13"/>
    </row>
    <row r="6" spans="2:13" ht="20.7" customHeight="1" x14ac:dyDescent="0.25">
      <c r="B6" s="15" t="s">
        <v>3</v>
      </c>
      <c r="F6" s="1"/>
      <c r="G6" s="16">
        <v>45869</v>
      </c>
      <c r="H6" s="17"/>
    </row>
    <row r="7" spans="2:13" ht="20.7" customHeight="1" x14ac:dyDescent="0.25">
      <c r="B7" s="15" t="s">
        <v>4</v>
      </c>
      <c r="F7" s="1"/>
      <c r="G7" s="16">
        <v>38504</v>
      </c>
    </row>
    <row r="8" spans="2:13" ht="20.7" customHeight="1" x14ac:dyDescent="0.25">
      <c r="B8" s="15" t="s">
        <v>5</v>
      </c>
      <c r="F8" s="1"/>
      <c r="G8" s="18" t="s">
        <v>6</v>
      </c>
    </row>
    <row r="9" spans="2:13" ht="20.7" customHeight="1" x14ac:dyDescent="0.25">
      <c r="B9" s="15" t="s">
        <v>7</v>
      </c>
      <c r="F9" s="1"/>
      <c r="G9" s="18" t="s">
        <v>8</v>
      </c>
    </row>
    <row r="10" spans="2:13" ht="20.7" customHeight="1" x14ac:dyDescent="0.25">
      <c r="B10" s="15" t="s">
        <v>9</v>
      </c>
      <c r="F10" s="1"/>
      <c r="G10" s="18" t="s">
        <v>8</v>
      </c>
    </row>
    <row r="11" spans="2:13" ht="20.7" customHeight="1" x14ac:dyDescent="0.25">
      <c r="B11" s="15" t="s">
        <v>10</v>
      </c>
      <c r="F11" s="1"/>
      <c r="G11" s="18" t="s">
        <v>6</v>
      </c>
    </row>
    <row r="12" spans="2:13" ht="20.7" customHeight="1" x14ac:dyDescent="0.25">
      <c r="B12" s="15" t="s">
        <v>11</v>
      </c>
      <c r="F12" s="1"/>
      <c r="G12" s="18" t="s">
        <v>12</v>
      </c>
    </row>
    <row r="13" spans="2:13" ht="20.7" customHeight="1" thickBot="1" x14ac:dyDescent="0.3">
      <c r="B13" s="19"/>
      <c r="C13" s="20"/>
      <c r="D13" s="20"/>
      <c r="E13" s="20"/>
      <c r="F13" s="20"/>
      <c r="G13" s="21"/>
    </row>
    <row r="14" spans="2:13" ht="17.399999999999999" thickBot="1" x14ac:dyDescent="0.3">
      <c r="B14" s="725" t="s">
        <v>13</v>
      </c>
      <c r="C14" s="726"/>
      <c r="D14" s="726"/>
      <c r="E14" s="726"/>
      <c r="F14" s="726"/>
      <c r="G14" s="727"/>
    </row>
    <row r="15" spans="2:13" ht="13.8" x14ac:dyDescent="0.25">
      <c r="B15" s="14"/>
      <c r="F15" s="1"/>
      <c r="G15" s="22"/>
    </row>
    <row r="16" spans="2:13" ht="21.6" customHeight="1" x14ac:dyDescent="0.25">
      <c r="B16" s="15" t="s">
        <v>14</v>
      </c>
      <c r="F16" s="1"/>
      <c r="G16" s="23" t="s">
        <v>15</v>
      </c>
    </row>
    <row r="17" spans="2:13" ht="21.6" customHeight="1" x14ac:dyDescent="0.25">
      <c r="B17" s="15" t="s">
        <v>16</v>
      </c>
      <c r="G17" s="24" t="s">
        <v>17</v>
      </c>
    </row>
    <row r="18" spans="2:13" ht="21.6" customHeight="1" x14ac:dyDescent="0.25">
      <c r="B18" s="15" t="s">
        <v>18</v>
      </c>
      <c r="G18" s="25" t="s">
        <v>19</v>
      </c>
    </row>
    <row r="19" spans="2:13" ht="21.6" customHeight="1" x14ac:dyDescent="0.25">
      <c r="B19" s="15" t="s">
        <v>20</v>
      </c>
      <c r="G19" s="26" t="s">
        <v>21</v>
      </c>
    </row>
    <row r="20" spans="2:13" s="11" customFormat="1" ht="21.6" customHeight="1" x14ac:dyDescent="0.3">
      <c r="B20" s="27" t="s">
        <v>22</v>
      </c>
      <c r="F20" s="737" t="s">
        <v>23</v>
      </c>
      <c r="G20" s="738"/>
      <c r="H20" s="10"/>
      <c r="I20" s="10"/>
      <c r="J20" s="10"/>
      <c r="K20" s="10"/>
      <c r="L20" s="10"/>
      <c r="M20" s="10"/>
    </row>
    <row r="21" spans="2:13" ht="14.4" thickBot="1" x14ac:dyDescent="0.3">
      <c r="B21" s="19"/>
      <c r="C21" s="20"/>
      <c r="D21" s="20"/>
      <c r="E21" s="28"/>
      <c r="F21" s="20"/>
      <c r="G21" s="21"/>
    </row>
    <row r="22" spans="2:13" ht="23.7" customHeight="1" thickBot="1" x14ac:dyDescent="0.3">
      <c r="B22" s="725" t="s">
        <v>24</v>
      </c>
      <c r="C22" s="726"/>
      <c r="D22" s="726"/>
      <c r="E22" s="726"/>
      <c r="F22" s="726"/>
      <c r="G22" s="727"/>
    </row>
    <row r="23" spans="2:13" ht="13.8" x14ac:dyDescent="0.25">
      <c r="B23" s="739" t="s">
        <v>25</v>
      </c>
      <c r="C23" s="740"/>
      <c r="D23" s="740"/>
      <c r="E23" s="740"/>
      <c r="F23" s="740"/>
      <c r="G23" s="741"/>
    </row>
    <row r="24" spans="2:13" ht="13.8" x14ac:dyDescent="0.25">
      <c r="B24" s="29"/>
      <c r="C24" s="30"/>
      <c r="D24" s="30"/>
      <c r="E24" s="30"/>
      <c r="F24" s="30"/>
      <c r="G24" s="31"/>
    </row>
    <row r="25" spans="2:13" ht="20.7" customHeight="1" x14ac:dyDescent="0.25">
      <c r="B25" s="15" t="s">
        <v>26</v>
      </c>
      <c r="F25" s="1"/>
      <c r="G25" s="18" t="s">
        <v>27</v>
      </c>
    </row>
    <row r="26" spans="2:13" ht="20.7" customHeight="1" x14ac:dyDescent="0.25">
      <c r="B26" s="15" t="s">
        <v>28</v>
      </c>
      <c r="F26" s="1"/>
      <c r="G26" s="18" t="s">
        <v>29</v>
      </c>
    </row>
    <row r="27" spans="2:13" ht="20.7" customHeight="1" x14ac:dyDescent="0.25">
      <c r="B27" s="15" t="s">
        <v>30</v>
      </c>
      <c r="F27" s="1"/>
      <c r="G27" s="18" t="s">
        <v>31</v>
      </c>
    </row>
    <row r="28" spans="2:13" ht="20.7" customHeight="1" x14ac:dyDescent="0.25">
      <c r="B28" s="15" t="s">
        <v>32</v>
      </c>
      <c r="F28" s="1"/>
      <c r="G28" s="18" t="s">
        <v>33</v>
      </c>
    </row>
    <row r="29" spans="2:13" ht="20.7" customHeight="1" x14ac:dyDescent="0.25">
      <c r="B29" s="15"/>
      <c r="F29" s="1"/>
      <c r="G29" s="18"/>
    </row>
    <row r="30" spans="2:13" ht="20.7" customHeight="1" x14ac:dyDescent="0.25">
      <c r="B30" s="15" t="s">
        <v>34</v>
      </c>
      <c r="F30" s="1"/>
      <c r="G30" s="32">
        <v>6000000000</v>
      </c>
    </row>
    <row r="31" spans="2:13" ht="20.7" customHeight="1" x14ac:dyDescent="0.25">
      <c r="B31" s="15"/>
      <c r="F31" s="1"/>
      <c r="G31" s="32"/>
    </row>
    <row r="32" spans="2:13" ht="20.7" customHeight="1" x14ac:dyDescent="0.25">
      <c r="B32" s="15" t="s">
        <v>35</v>
      </c>
      <c r="F32" s="1"/>
      <c r="G32" s="32">
        <v>2860000000</v>
      </c>
    </row>
    <row r="33" spans="2:13" ht="20.7" customHeight="1" x14ac:dyDescent="0.25">
      <c r="B33" s="33" t="s">
        <v>36</v>
      </c>
      <c r="F33" s="1"/>
      <c r="G33" s="34">
        <v>2795000000</v>
      </c>
    </row>
    <row r="34" spans="2:13" ht="20.7" customHeight="1" x14ac:dyDescent="0.25">
      <c r="B34" s="33" t="s">
        <v>37</v>
      </c>
      <c r="F34" s="1"/>
      <c r="G34" s="35">
        <v>42000000</v>
      </c>
    </row>
    <row r="35" spans="2:13" ht="20.7" customHeight="1" x14ac:dyDescent="0.25">
      <c r="B35" s="33" t="s">
        <v>38</v>
      </c>
      <c r="F35" s="1"/>
      <c r="G35" s="36">
        <v>23000000</v>
      </c>
    </row>
    <row r="36" spans="2:13" ht="20.7" customHeight="1" x14ac:dyDescent="0.25">
      <c r="B36" s="33"/>
      <c r="F36" s="1"/>
      <c r="G36" s="32"/>
    </row>
    <row r="37" spans="2:13" ht="20.7" customHeight="1" x14ac:dyDescent="0.25">
      <c r="B37" s="15" t="s">
        <v>39</v>
      </c>
      <c r="F37" s="1"/>
      <c r="G37" s="32" t="s">
        <v>40</v>
      </c>
    </row>
    <row r="38" spans="2:13" ht="20.7" customHeight="1" x14ac:dyDescent="0.25">
      <c r="B38" s="15" t="s">
        <v>41</v>
      </c>
      <c r="F38" s="37"/>
      <c r="G38" s="18" t="s">
        <v>42</v>
      </c>
    </row>
    <row r="39" spans="2:13" ht="9.4499999999999993" customHeight="1" x14ac:dyDescent="0.25">
      <c r="B39" s="15"/>
      <c r="F39" s="1"/>
      <c r="G39" s="38"/>
    </row>
    <row r="40" spans="2:13" ht="20.7" customHeight="1" x14ac:dyDescent="0.25">
      <c r="B40" s="39" t="s">
        <v>43</v>
      </c>
      <c r="F40" s="40"/>
      <c r="G40" s="41" t="s">
        <v>44</v>
      </c>
    </row>
    <row r="41" spans="2:13" ht="20.7" customHeight="1" x14ac:dyDescent="0.25">
      <c r="B41" s="15" t="s">
        <v>36</v>
      </c>
      <c r="F41" s="40"/>
      <c r="G41" s="18" t="s">
        <v>45</v>
      </c>
    </row>
    <row r="42" spans="2:13" ht="20.7" customHeight="1" x14ac:dyDescent="0.25">
      <c r="B42" s="15" t="s">
        <v>37</v>
      </c>
      <c r="F42" s="40"/>
      <c r="G42" s="18" t="s">
        <v>46</v>
      </c>
    </row>
    <row r="43" spans="2:13" ht="20.7" customHeight="1" x14ac:dyDescent="0.25">
      <c r="B43" s="15" t="s">
        <v>38</v>
      </c>
      <c r="F43" s="40"/>
      <c r="G43" s="18" t="s">
        <v>47</v>
      </c>
    </row>
    <row r="44" spans="2:13" ht="20.7" customHeight="1" thickBot="1" x14ac:dyDescent="0.3">
      <c r="B44" s="15"/>
      <c r="E44" s="42"/>
      <c r="F44" s="42"/>
      <c r="G44" s="22"/>
    </row>
    <row r="45" spans="2:13" ht="23.7" customHeight="1" thickBot="1" x14ac:dyDescent="0.3">
      <c r="B45" s="725" t="s">
        <v>48</v>
      </c>
      <c r="C45" s="726"/>
      <c r="D45" s="726"/>
      <c r="E45" s="726"/>
      <c r="F45" s="726"/>
      <c r="G45" s="727"/>
    </row>
    <row r="46" spans="2:13" ht="12.75" customHeight="1" x14ac:dyDescent="0.25">
      <c r="B46" s="14"/>
      <c r="F46" s="1"/>
      <c r="G46" s="22"/>
    </row>
    <row r="47" spans="2:13" ht="20.7" customHeight="1" x14ac:dyDescent="0.25">
      <c r="B47" s="43" t="s">
        <v>48</v>
      </c>
      <c r="E47" s="44" t="s">
        <v>36</v>
      </c>
      <c r="F47" s="44" t="s">
        <v>37</v>
      </c>
      <c r="G47" s="45" t="s">
        <v>38</v>
      </c>
    </row>
    <row r="48" spans="2:13" s="11" customFormat="1" ht="20.7" customHeight="1" x14ac:dyDescent="0.3">
      <c r="B48" s="27" t="s">
        <v>49</v>
      </c>
      <c r="E48" s="46">
        <v>2932000000</v>
      </c>
      <c r="F48" s="46">
        <v>44000000</v>
      </c>
      <c r="G48" s="47">
        <v>24000000</v>
      </c>
      <c r="H48" s="10"/>
      <c r="I48" s="10"/>
      <c r="J48" s="10"/>
      <c r="K48" s="10"/>
      <c r="L48" s="10"/>
      <c r="M48" s="10"/>
    </row>
    <row r="49" spans="2:13" s="11" customFormat="1" ht="20.7" customHeight="1" x14ac:dyDescent="0.3">
      <c r="B49" s="27"/>
      <c r="E49" s="46"/>
      <c r="F49" s="46"/>
      <c r="G49" s="47"/>
      <c r="H49" s="10"/>
      <c r="I49" s="10"/>
      <c r="J49" s="10"/>
      <c r="K49" s="10"/>
      <c r="L49" s="10"/>
      <c r="M49" s="10"/>
    </row>
    <row r="50" spans="2:13" s="11" customFormat="1" ht="20.7" customHeight="1" x14ac:dyDescent="0.3">
      <c r="B50" s="48" t="s">
        <v>50</v>
      </c>
      <c r="E50" s="49"/>
      <c r="F50" s="49"/>
      <c r="G50" s="50"/>
      <c r="H50" s="10"/>
      <c r="I50" s="10"/>
      <c r="J50" s="10"/>
      <c r="K50" s="10"/>
      <c r="L50" s="10"/>
      <c r="M50" s="10"/>
    </row>
    <row r="51" spans="2:13" s="11" customFormat="1" ht="20.7" customHeight="1" x14ac:dyDescent="0.3">
      <c r="B51" s="27" t="s">
        <v>51</v>
      </c>
      <c r="E51" s="51" t="s">
        <v>52</v>
      </c>
      <c r="F51" s="51" t="s">
        <v>52</v>
      </c>
      <c r="G51" s="52" t="s">
        <v>52</v>
      </c>
      <c r="H51" s="10"/>
      <c r="I51" s="10"/>
      <c r="J51" s="10"/>
      <c r="K51" s="10"/>
      <c r="L51" s="10"/>
      <c r="M51" s="10"/>
    </row>
    <row r="52" spans="2:13" s="11" customFormat="1" ht="20.7" customHeight="1" x14ac:dyDescent="0.3">
      <c r="B52" s="27" t="s">
        <v>53</v>
      </c>
      <c r="E52" s="51" t="s">
        <v>52</v>
      </c>
      <c r="F52" s="51" t="s">
        <v>52</v>
      </c>
      <c r="G52" s="52" t="s">
        <v>52</v>
      </c>
      <c r="H52" s="10"/>
      <c r="I52" s="10"/>
      <c r="J52" s="10"/>
      <c r="K52" s="10"/>
      <c r="L52" s="10"/>
      <c r="M52" s="10"/>
    </row>
    <row r="53" spans="2:13" s="11" customFormat="1" ht="20.7" customHeight="1" x14ac:dyDescent="0.3">
      <c r="B53" s="27" t="s">
        <v>54</v>
      </c>
      <c r="E53" s="51" t="s">
        <v>52</v>
      </c>
      <c r="F53" s="53" t="s">
        <v>55</v>
      </c>
      <c r="G53" s="54" t="s">
        <v>55</v>
      </c>
      <c r="H53" s="10"/>
      <c r="I53" s="10"/>
      <c r="J53" s="10"/>
      <c r="K53" s="10"/>
      <c r="L53" s="10"/>
      <c r="M53" s="10"/>
    </row>
    <row r="54" spans="2:13" s="11" customFormat="1" ht="20.7" customHeight="1" x14ac:dyDescent="0.3">
      <c r="B54" s="27"/>
      <c r="E54" s="51"/>
      <c r="F54" s="51"/>
      <c r="G54" s="52"/>
      <c r="H54" s="10"/>
      <c r="I54" s="10"/>
      <c r="J54" s="10"/>
      <c r="K54" s="10"/>
      <c r="L54" s="10"/>
      <c r="M54" s="10"/>
    </row>
    <row r="55" spans="2:13" s="11" customFormat="1" ht="20.7" customHeight="1" x14ac:dyDescent="0.3">
      <c r="B55" s="27" t="s">
        <v>56</v>
      </c>
      <c r="E55" s="55">
        <v>0</v>
      </c>
      <c r="F55" s="55">
        <v>0</v>
      </c>
      <c r="G55" s="56">
        <v>0</v>
      </c>
      <c r="H55" s="10"/>
      <c r="I55" s="10"/>
      <c r="J55" s="10"/>
      <c r="K55" s="10"/>
      <c r="L55" s="10"/>
      <c r="M55" s="10"/>
    </row>
    <row r="56" spans="2:13" s="11" customFormat="1" ht="20.7" customHeight="1" thickBot="1" x14ac:dyDescent="0.35">
      <c r="B56" s="27" t="s">
        <v>57</v>
      </c>
      <c r="E56" s="57">
        <f>E48-E55</f>
        <v>2932000000</v>
      </c>
      <c r="F56" s="57">
        <f>F48-F55</f>
        <v>44000000</v>
      </c>
      <c r="G56" s="58">
        <f>G48-G55</f>
        <v>24000000</v>
      </c>
      <c r="H56" s="10"/>
      <c r="I56" s="10"/>
      <c r="J56" s="10"/>
      <c r="K56" s="10"/>
      <c r="L56" s="10"/>
      <c r="M56" s="10"/>
    </row>
    <row r="57" spans="2:13" s="11" customFormat="1" ht="7.5" customHeight="1" x14ac:dyDescent="0.3">
      <c r="B57" s="27"/>
      <c r="E57" s="51"/>
      <c r="F57" s="51"/>
      <c r="G57" s="52"/>
      <c r="H57" s="10"/>
      <c r="I57" s="10"/>
      <c r="J57" s="10"/>
      <c r="K57" s="10"/>
      <c r="L57" s="10"/>
      <c r="M57" s="10"/>
    </row>
    <row r="58" spans="2:13" s="11" customFormat="1" ht="47.85" customHeight="1" x14ac:dyDescent="0.3">
      <c r="B58" s="27" t="s">
        <v>58</v>
      </c>
      <c r="E58" s="59" t="s">
        <v>8</v>
      </c>
      <c r="F58" s="59" t="s">
        <v>8</v>
      </c>
      <c r="G58" s="60" t="s">
        <v>8</v>
      </c>
      <c r="H58" s="10"/>
      <c r="I58" s="10"/>
      <c r="J58" s="10"/>
      <c r="K58" s="10"/>
      <c r="L58" s="10"/>
      <c r="M58" s="10"/>
    </row>
    <row r="59" spans="2:13" s="11" customFormat="1" ht="20.7" customHeight="1" x14ac:dyDescent="0.3">
      <c r="B59" s="27" t="s">
        <v>59</v>
      </c>
      <c r="E59" s="61" t="s">
        <v>60</v>
      </c>
      <c r="F59" s="61" t="s">
        <v>60</v>
      </c>
      <c r="G59" s="62" t="s">
        <v>60</v>
      </c>
      <c r="H59" s="10"/>
      <c r="I59" s="10"/>
      <c r="J59" s="10"/>
      <c r="K59" s="10"/>
      <c r="L59" s="10"/>
      <c r="M59" s="10"/>
    </row>
    <row r="60" spans="2:13" ht="20.7" customHeight="1" thickBot="1" x14ac:dyDescent="0.3">
      <c r="B60" s="19"/>
      <c r="C60" s="20"/>
      <c r="D60" s="20"/>
      <c r="E60" s="20"/>
      <c r="F60" s="20"/>
      <c r="G60" s="21"/>
    </row>
    <row r="61" spans="2:13" ht="23.7" customHeight="1" thickBot="1" x14ac:dyDescent="0.3">
      <c r="B61" s="725" t="s">
        <v>61</v>
      </c>
      <c r="C61" s="726"/>
      <c r="D61" s="726"/>
      <c r="E61" s="726"/>
      <c r="F61" s="726"/>
      <c r="G61" s="727"/>
    </row>
    <row r="62" spans="2:13" ht="11.25" customHeight="1" x14ac:dyDescent="0.25">
      <c r="B62" s="15"/>
      <c r="F62" s="1"/>
      <c r="G62" s="38"/>
    </row>
    <row r="63" spans="2:13" ht="20.7" customHeight="1" x14ac:dyDescent="0.25">
      <c r="B63" s="15" t="s">
        <v>62</v>
      </c>
      <c r="F63" s="1"/>
      <c r="G63" s="18" t="s">
        <v>63</v>
      </c>
    </row>
    <row r="64" spans="2:13" ht="20.7" customHeight="1" x14ac:dyDescent="0.25">
      <c r="B64" s="15" t="s">
        <v>64</v>
      </c>
      <c r="F64" s="1"/>
      <c r="G64" s="18" t="s">
        <v>65</v>
      </c>
    </row>
    <row r="65" spans="2:8" ht="20.7" customHeight="1" x14ac:dyDescent="0.25">
      <c r="B65" s="15" t="s">
        <v>66</v>
      </c>
      <c r="F65" s="1"/>
      <c r="G65" s="63">
        <v>45854</v>
      </c>
      <c r="H65" s="64"/>
    </row>
    <row r="66" spans="2:8" ht="11.25" customHeight="1" x14ac:dyDescent="0.25">
      <c r="B66" s="14"/>
      <c r="F66" s="1"/>
      <c r="G66" s="22"/>
    </row>
    <row r="67" spans="2:8" ht="20.7" customHeight="1" x14ac:dyDescent="0.25">
      <c r="B67" s="15"/>
      <c r="E67" s="44" t="s">
        <v>36</v>
      </c>
      <c r="F67" s="44" t="s">
        <v>37</v>
      </c>
      <c r="G67" s="45" t="s">
        <v>38</v>
      </c>
    </row>
    <row r="68" spans="2:8" ht="20.7" customHeight="1" x14ac:dyDescent="0.25">
      <c r="B68" s="65" t="s">
        <v>67</v>
      </c>
      <c r="F68" s="1"/>
      <c r="G68" s="22"/>
    </row>
    <row r="69" spans="2:8" ht="13.8" x14ac:dyDescent="0.25">
      <c r="B69" s="15" t="s">
        <v>68</v>
      </c>
      <c r="E69" s="66">
        <v>2917070609</v>
      </c>
      <c r="F69" s="66">
        <v>2887958018</v>
      </c>
      <c r="G69" s="67">
        <v>2887958018</v>
      </c>
    </row>
    <row r="70" spans="2:8" ht="20.7" customHeight="1" x14ac:dyDescent="0.25">
      <c r="B70" s="15" t="s">
        <v>69</v>
      </c>
      <c r="E70" s="66">
        <v>22929391</v>
      </c>
      <c r="F70" s="66">
        <v>52041982</v>
      </c>
      <c r="G70" s="67">
        <v>52041982</v>
      </c>
    </row>
    <row r="71" spans="2:8" ht="20.7" customHeight="1" x14ac:dyDescent="0.25">
      <c r="B71" s="15" t="s">
        <v>70</v>
      </c>
      <c r="E71" s="66">
        <v>2795000000</v>
      </c>
      <c r="F71" s="66">
        <v>2837000000</v>
      </c>
      <c r="G71" s="67">
        <v>2860000000</v>
      </c>
    </row>
    <row r="72" spans="2:8" ht="20.7" customHeight="1" x14ac:dyDescent="0.25">
      <c r="B72" s="15" t="s">
        <v>71</v>
      </c>
      <c r="E72" s="68">
        <v>0</v>
      </c>
      <c r="F72" s="68">
        <v>0</v>
      </c>
      <c r="G72" s="69">
        <v>0</v>
      </c>
    </row>
    <row r="73" spans="2:8" ht="20.7" customHeight="1" x14ac:dyDescent="0.25">
      <c r="B73" s="14" t="s">
        <v>72</v>
      </c>
      <c r="C73" s="70"/>
      <c r="D73" s="70"/>
      <c r="E73" s="71">
        <f>E69+E70-E71-E72</f>
        <v>145000000</v>
      </c>
      <c r="F73" s="71">
        <f>F69+F70-F71-F72</f>
        <v>103000000</v>
      </c>
      <c r="G73" s="72">
        <f>G69+G70-G71-G72</f>
        <v>80000000</v>
      </c>
    </row>
    <row r="74" spans="2:8" ht="20.7" customHeight="1" x14ac:dyDescent="0.25">
      <c r="B74" s="15"/>
      <c r="F74" s="1"/>
      <c r="G74" s="22"/>
    </row>
    <row r="75" spans="2:8" ht="20.7" customHeight="1" x14ac:dyDescent="0.25">
      <c r="B75" s="39" t="s">
        <v>73</v>
      </c>
      <c r="F75" s="73"/>
      <c r="G75" s="22"/>
    </row>
    <row r="76" spans="2:8" ht="20.7" customHeight="1" x14ac:dyDescent="0.25">
      <c r="B76" s="15" t="s">
        <v>74</v>
      </c>
      <c r="E76" s="74">
        <v>2940000000</v>
      </c>
      <c r="F76" s="75">
        <f>E76</f>
        <v>2940000000</v>
      </c>
      <c r="G76" s="76">
        <f>F76</f>
        <v>2940000000</v>
      </c>
    </row>
    <row r="77" spans="2:8" ht="20.7" customHeight="1" x14ac:dyDescent="0.25">
      <c r="B77" s="15" t="s">
        <v>75</v>
      </c>
      <c r="E77" s="77">
        <v>0.10599383589916041</v>
      </c>
      <c r="F77" s="77">
        <v>8.6999999999999994E-2</v>
      </c>
      <c r="G77" s="78">
        <v>6.7000000000000004E-2</v>
      </c>
    </row>
    <row r="78" spans="2:8" ht="20.7" customHeight="1" x14ac:dyDescent="0.25">
      <c r="B78" s="15" t="s">
        <v>76</v>
      </c>
      <c r="E78" s="79">
        <v>4.9000000000000002E-2</v>
      </c>
      <c r="F78" s="79">
        <v>3.5000000000000003E-2</v>
      </c>
      <c r="G78" s="80">
        <v>2.7E-2</v>
      </c>
    </row>
    <row r="79" spans="2:8" ht="20.7" customHeight="1" x14ac:dyDescent="0.25">
      <c r="B79" s="15" t="s">
        <v>77</v>
      </c>
      <c r="E79" s="71">
        <f>E76*E78</f>
        <v>144060000</v>
      </c>
      <c r="F79" s="81">
        <f>F76*F78</f>
        <v>102900000.00000001</v>
      </c>
      <c r="G79" s="72">
        <f>G76*G78</f>
        <v>79380000</v>
      </c>
    </row>
    <row r="80" spans="2:8" ht="17.850000000000001" customHeight="1" x14ac:dyDescent="0.25">
      <c r="B80" s="14"/>
      <c r="C80" s="70"/>
      <c r="D80" s="70"/>
      <c r="E80" s="70"/>
      <c r="F80" s="82"/>
      <c r="G80" s="83"/>
    </row>
    <row r="81" spans="2:10" ht="20.7" customHeight="1" x14ac:dyDescent="0.25">
      <c r="B81" s="14" t="s">
        <v>78</v>
      </c>
      <c r="C81" s="70"/>
      <c r="D81" s="70"/>
      <c r="E81" s="84" t="str">
        <f>IF(E73&gt;=E79,"Yes","No")</f>
        <v>Yes</v>
      </c>
      <c r="F81" s="85" t="str">
        <f>IF(F73&gt;=F79,"Yes","No")</f>
        <v>Yes</v>
      </c>
      <c r="G81" s="86" t="str">
        <f>IF(G73&gt;=G79,"Yes","No")</f>
        <v>Yes</v>
      </c>
    </row>
    <row r="82" spans="2:10" ht="13.2" customHeight="1" x14ac:dyDescent="0.25">
      <c r="B82" s="15"/>
      <c r="F82" s="73"/>
      <c r="G82" s="22"/>
    </row>
    <row r="83" spans="2:10" ht="13.8" x14ac:dyDescent="0.25">
      <c r="B83" s="87" t="s">
        <v>79</v>
      </c>
      <c r="F83" s="1"/>
      <c r="G83" s="22"/>
    </row>
    <row r="84" spans="2:10" ht="13.2" customHeight="1" x14ac:dyDescent="0.25">
      <c r="B84" s="14"/>
      <c r="F84" s="1"/>
      <c r="G84" s="22"/>
    </row>
    <row r="85" spans="2:10" ht="20.7" customHeight="1" x14ac:dyDescent="0.25">
      <c r="B85" s="15" t="s">
        <v>80</v>
      </c>
      <c r="F85" s="1"/>
      <c r="G85" s="18" t="s">
        <v>81</v>
      </c>
    </row>
    <row r="86" spans="2:10" ht="20.7" customHeight="1" x14ac:dyDescent="0.25">
      <c r="B86" s="15" t="s">
        <v>82</v>
      </c>
      <c r="F86" s="1"/>
      <c r="G86" s="18" t="s">
        <v>83</v>
      </c>
      <c r="I86" s="88"/>
      <c r="J86" s="88"/>
    </row>
    <row r="87" spans="2:10" ht="20.7" customHeight="1" x14ac:dyDescent="0.25">
      <c r="B87" s="15" t="s">
        <v>84</v>
      </c>
      <c r="F87" s="1"/>
      <c r="G87" s="18" t="s">
        <v>85</v>
      </c>
      <c r="I87" s="88"/>
      <c r="J87" s="88"/>
    </row>
    <row r="88" spans="2:10" ht="20.7" customHeight="1" x14ac:dyDescent="0.25">
      <c r="B88" s="15" t="s">
        <v>86</v>
      </c>
      <c r="F88" s="1"/>
      <c r="G88" s="18" t="s">
        <v>87</v>
      </c>
      <c r="I88" s="88"/>
      <c r="J88" s="88"/>
    </row>
    <row r="89" spans="2:10" ht="20.7" customHeight="1" x14ac:dyDescent="0.25">
      <c r="B89" s="15"/>
      <c r="F89" s="1"/>
      <c r="G89" s="18"/>
      <c r="I89" s="88"/>
      <c r="J89" s="88"/>
    </row>
    <row r="90" spans="2:10" ht="20.7" customHeight="1" x14ac:dyDescent="0.25">
      <c r="B90" s="15" t="s">
        <v>88</v>
      </c>
      <c r="F90" s="1"/>
      <c r="G90" s="89">
        <v>80000000</v>
      </c>
      <c r="I90" s="88"/>
      <c r="J90" s="88"/>
    </row>
    <row r="91" spans="2:10" ht="20.7" customHeight="1" x14ac:dyDescent="0.25">
      <c r="B91" s="15" t="s">
        <v>89</v>
      </c>
      <c r="F91" s="1"/>
      <c r="G91" s="32">
        <v>0</v>
      </c>
    </row>
    <row r="92" spans="2:10" ht="20.7" customHeight="1" thickBot="1" x14ac:dyDescent="0.3">
      <c r="B92" s="15" t="s">
        <v>90</v>
      </c>
      <c r="F92" s="1"/>
      <c r="G92" s="90">
        <f>G90-G91</f>
        <v>80000000</v>
      </c>
    </row>
    <row r="93" spans="2:10" ht="15.9" customHeight="1" thickTop="1" x14ac:dyDescent="0.25">
      <c r="B93" s="15"/>
      <c r="E93" s="91"/>
      <c r="F93" s="1"/>
      <c r="G93" s="22"/>
    </row>
    <row r="94" spans="2:10" ht="20.7" customHeight="1" x14ac:dyDescent="0.25">
      <c r="B94" s="87" t="s">
        <v>91</v>
      </c>
      <c r="E94" s="91"/>
      <c r="F94" s="1"/>
      <c r="G94" s="22"/>
    </row>
    <row r="95" spans="2:10" ht="15.9" customHeight="1" x14ac:dyDescent="0.25">
      <c r="B95" s="15"/>
      <c r="E95" s="91"/>
      <c r="F95" s="1"/>
      <c r="G95" s="22"/>
    </row>
    <row r="96" spans="2:10" ht="20.7" hidden="1" customHeight="1" x14ac:dyDescent="0.25">
      <c r="B96" s="15"/>
      <c r="F96" s="1"/>
      <c r="G96" s="22"/>
    </row>
    <row r="97" spans="2:7" ht="20.7" customHeight="1" x14ac:dyDescent="0.25">
      <c r="B97" s="15" t="s">
        <v>80</v>
      </c>
      <c r="F97" s="1"/>
      <c r="G97" s="18" t="s">
        <v>81</v>
      </c>
    </row>
    <row r="98" spans="2:7" ht="20.7" customHeight="1" x14ac:dyDescent="0.25">
      <c r="B98" s="15" t="s">
        <v>82</v>
      </c>
      <c r="F98" s="1"/>
      <c r="G98" s="18" t="s">
        <v>8</v>
      </c>
    </row>
    <row r="99" spans="2:7" ht="20.7" customHeight="1" x14ac:dyDescent="0.25">
      <c r="B99" s="15" t="s">
        <v>84</v>
      </c>
      <c r="F99" s="1"/>
      <c r="G99" s="18" t="s">
        <v>60</v>
      </c>
    </row>
    <row r="100" spans="2:7" ht="20.7" customHeight="1" x14ac:dyDescent="0.25">
      <c r="B100" s="15" t="s">
        <v>86</v>
      </c>
      <c r="F100" s="1"/>
      <c r="G100" s="18" t="s">
        <v>92</v>
      </c>
    </row>
    <row r="101" spans="2:7" ht="20.7" customHeight="1" x14ac:dyDescent="0.25">
      <c r="B101" s="15"/>
      <c r="F101" s="1"/>
      <c r="G101" s="18"/>
    </row>
    <row r="102" spans="2:7" ht="20.7" customHeight="1" x14ac:dyDescent="0.25">
      <c r="B102" s="15" t="s">
        <v>93</v>
      </c>
      <c r="F102" s="1"/>
      <c r="G102" s="32">
        <v>280000000</v>
      </c>
    </row>
    <row r="103" spans="2:7" ht="20.7" customHeight="1" x14ac:dyDescent="0.25">
      <c r="B103" s="15" t="s">
        <v>94</v>
      </c>
      <c r="F103" s="1"/>
      <c r="G103" s="32">
        <v>0</v>
      </c>
    </row>
    <row r="104" spans="2:7" ht="20.7" customHeight="1" thickBot="1" x14ac:dyDescent="0.3">
      <c r="B104" s="15" t="s">
        <v>95</v>
      </c>
      <c r="F104" s="1"/>
      <c r="G104" s="90">
        <f>G102-G103</f>
        <v>280000000</v>
      </c>
    </row>
    <row r="105" spans="2:7" ht="20.7" customHeight="1" thickTop="1" thickBot="1" x14ac:dyDescent="0.3">
      <c r="B105" s="19"/>
      <c r="C105" s="20"/>
      <c r="D105" s="20"/>
      <c r="E105" s="20"/>
      <c r="F105" s="20"/>
      <c r="G105" s="92"/>
    </row>
    <row r="106" spans="2:7" ht="23.7" customHeight="1" thickBot="1" x14ac:dyDescent="0.35">
      <c r="B106" s="728" t="s">
        <v>96</v>
      </c>
      <c r="C106" s="729"/>
      <c r="D106" s="729"/>
      <c r="E106" s="729"/>
      <c r="F106" s="729"/>
      <c r="G106" s="730"/>
    </row>
    <row r="107" spans="2:7" ht="20.7" customHeight="1" x14ac:dyDescent="0.25">
      <c r="B107" s="15"/>
      <c r="F107" s="1"/>
      <c r="G107" s="93"/>
    </row>
    <row r="108" spans="2:7" ht="20.7" customHeight="1" x14ac:dyDescent="0.25">
      <c r="B108" s="15" t="s">
        <v>96</v>
      </c>
      <c r="F108" s="1"/>
      <c r="G108" s="18" t="s">
        <v>8</v>
      </c>
    </row>
    <row r="109" spans="2:7" ht="20.7" customHeight="1" x14ac:dyDescent="0.25">
      <c r="B109" s="15" t="s">
        <v>84</v>
      </c>
      <c r="F109" s="1"/>
      <c r="G109" s="18" t="s">
        <v>97</v>
      </c>
    </row>
    <row r="110" spans="2:7" ht="20.7" customHeight="1" x14ac:dyDescent="0.25">
      <c r="B110" s="15" t="s">
        <v>98</v>
      </c>
      <c r="F110" s="1"/>
      <c r="G110" s="18" t="s">
        <v>99</v>
      </c>
    </row>
    <row r="111" spans="2:7" ht="20.7" customHeight="1" x14ac:dyDescent="0.25">
      <c r="B111" s="15" t="s">
        <v>100</v>
      </c>
      <c r="F111" s="1"/>
      <c r="G111" s="32">
        <v>2860000000</v>
      </c>
    </row>
    <row r="112" spans="2:7" ht="20.7" customHeight="1" thickBot="1" x14ac:dyDescent="0.3">
      <c r="B112" s="19"/>
      <c r="C112" s="20"/>
      <c r="D112" s="20"/>
      <c r="E112" s="20"/>
      <c r="F112" s="20"/>
      <c r="G112" s="94"/>
    </row>
    <row r="113" spans="2:15" ht="23.7" customHeight="1" thickBot="1" x14ac:dyDescent="0.3">
      <c r="B113" s="725" t="s">
        <v>101</v>
      </c>
      <c r="C113" s="726"/>
      <c r="D113" s="726"/>
      <c r="E113" s="726"/>
      <c r="F113" s="726"/>
      <c r="G113" s="727"/>
    </row>
    <row r="114" spans="2:15" ht="20.7" customHeight="1" thickBot="1" x14ac:dyDescent="0.3">
      <c r="B114" s="95"/>
      <c r="C114" s="96"/>
      <c r="D114" s="97"/>
      <c r="E114" s="97"/>
      <c r="F114" s="97"/>
      <c r="G114" s="98"/>
    </row>
    <row r="115" spans="2:15" ht="23.7" customHeight="1" thickBot="1" x14ac:dyDescent="0.3">
      <c r="B115" s="680" t="s">
        <v>102</v>
      </c>
      <c r="C115" s="681"/>
      <c r="D115" s="681"/>
      <c r="E115" s="681"/>
      <c r="F115" s="681"/>
      <c r="G115" s="682"/>
    </row>
    <row r="116" spans="2:15" ht="20.7" customHeight="1" x14ac:dyDescent="0.25">
      <c r="B116" s="99"/>
      <c r="C116" s="100"/>
      <c r="D116" s="101"/>
      <c r="E116" s="101"/>
      <c r="F116" s="101"/>
      <c r="G116" s="102"/>
    </row>
    <row r="117" spans="2:15" ht="42.15" hidden="1" customHeight="1" x14ac:dyDescent="0.25">
      <c r="B117" s="731" t="s">
        <v>103</v>
      </c>
      <c r="C117" s="732"/>
      <c r="D117" s="732"/>
      <c r="E117" s="732"/>
      <c r="F117" s="732"/>
      <c r="G117" s="733"/>
    </row>
    <row r="118" spans="2:15" ht="0.9" customHeight="1" x14ac:dyDescent="0.25">
      <c r="B118" s="103"/>
      <c r="C118" s="104"/>
      <c r="D118" s="105"/>
      <c r="E118" s="105"/>
      <c r="F118" s="105"/>
      <c r="G118" s="106"/>
    </row>
    <row r="119" spans="2:15" s="11" customFormat="1" ht="38.4" customHeight="1" x14ac:dyDescent="0.3">
      <c r="B119" s="107" t="s">
        <v>104</v>
      </c>
      <c r="C119" s="108" t="s">
        <v>105</v>
      </c>
      <c r="D119" s="109" t="s">
        <v>106</v>
      </c>
      <c r="E119" s="109" t="s">
        <v>107</v>
      </c>
      <c r="F119" s="109" t="s">
        <v>108</v>
      </c>
      <c r="G119" s="110" t="s">
        <v>109</v>
      </c>
      <c r="H119" s="10"/>
      <c r="I119" s="10"/>
      <c r="J119" s="10"/>
      <c r="K119" s="10"/>
      <c r="L119" s="10"/>
      <c r="M119" s="10"/>
    </row>
    <row r="120" spans="2:15" s="11" customFormat="1" ht="20.7" customHeight="1" x14ac:dyDescent="0.3">
      <c r="B120" s="29" t="s">
        <v>110</v>
      </c>
      <c r="C120" s="111">
        <v>45876</v>
      </c>
      <c r="D120" s="111">
        <v>45952</v>
      </c>
      <c r="E120" s="112" t="s">
        <v>111</v>
      </c>
      <c r="F120" s="112" t="s">
        <v>112</v>
      </c>
      <c r="G120" s="113">
        <f>G33</f>
        <v>2795000000</v>
      </c>
      <c r="H120" s="114"/>
      <c r="I120" s="10"/>
      <c r="J120" s="10"/>
      <c r="K120" s="10"/>
      <c r="L120" s="10"/>
      <c r="M120" s="10"/>
    </row>
    <row r="121" spans="2:15" s="11" customFormat="1" ht="20.7" customHeight="1" x14ac:dyDescent="0.3">
      <c r="B121" s="29" t="s">
        <v>113</v>
      </c>
      <c r="C121" s="111">
        <v>45880</v>
      </c>
      <c r="D121" s="111">
        <v>45880</v>
      </c>
      <c r="E121" s="112" t="s">
        <v>114</v>
      </c>
      <c r="F121" s="112" t="s">
        <v>114</v>
      </c>
      <c r="G121" s="113">
        <f>G34</f>
        <v>42000000</v>
      </c>
      <c r="H121" s="10"/>
      <c r="I121" s="10"/>
      <c r="J121" s="10"/>
      <c r="K121" s="10"/>
      <c r="L121" s="10"/>
      <c r="M121" s="10"/>
    </row>
    <row r="122" spans="2:15" s="11" customFormat="1" ht="20.7" customHeight="1" x14ac:dyDescent="0.3">
      <c r="B122" s="29" t="s">
        <v>115</v>
      </c>
      <c r="C122" s="111">
        <v>45880</v>
      </c>
      <c r="D122" s="111">
        <v>45880</v>
      </c>
      <c r="E122" s="112" t="s">
        <v>116</v>
      </c>
      <c r="F122" s="112" t="s">
        <v>116</v>
      </c>
      <c r="G122" s="113">
        <f>G35</f>
        <v>23000000</v>
      </c>
      <c r="H122" s="10"/>
      <c r="I122" s="10"/>
      <c r="J122" s="10"/>
      <c r="K122" s="10"/>
      <c r="L122" s="10"/>
      <c r="M122" s="10"/>
    </row>
    <row r="123" spans="2:15" ht="20.7" customHeight="1" thickBot="1" x14ac:dyDescent="0.3">
      <c r="B123" s="115" t="s">
        <v>117</v>
      </c>
      <c r="C123" s="116"/>
      <c r="D123" s="116"/>
      <c r="E123" s="116"/>
      <c r="F123" s="116"/>
      <c r="G123" s="117">
        <f>SUM(G120:G122)</f>
        <v>2860000000</v>
      </c>
    </row>
    <row r="124" spans="2:15" ht="20.7" customHeight="1" thickTop="1" x14ac:dyDescent="0.25">
      <c r="B124" s="103"/>
      <c r="C124" s="116"/>
      <c r="D124" s="118"/>
      <c r="E124" s="119"/>
      <c r="F124" s="120"/>
      <c r="G124" s="22"/>
    </row>
    <row r="125" spans="2:15" ht="43.2" customHeight="1" x14ac:dyDescent="0.25">
      <c r="B125" s="107" t="s">
        <v>104</v>
      </c>
      <c r="C125" s="109" t="s">
        <v>118</v>
      </c>
      <c r="D125" s="109" t="s">
        <v>119</v>
      </c>
      <c r="E125" s="109" t="s">
        <v>120</v>
      </c>
      <c r="F125" s="109" t="s">
        <v>121</v>
      </c>
      <c r="G125" s="110" t="s">
        <v>122</v>
      </c>
    </row>
    <row r="126" spans="2:15" ht="20.7" customHeight="1" x14ac:dyDescent="0.25">
      <c r="B126" s="29" t="s">
        <v>110</v>
      </c>
      <c r="C126" s="121">
        <v>33.890797853309479</v>
      </c>
      <c r="D126" s="122">
        <v>91</v>
      </c>
      <c r="E126" s="59">
        <v>180</v>
      </c>
      <c r="F126" s="122">
        <v>532000000</v>
      </c>
      <c r="G126" s="123">
        <v>45891</v>
      </c>
      <c r="H126" s="64"/>
      <c r="N126" s="124"/>
      <c r="O126" s="124"/>
    </row>
    <row r="127" spans="2:15" ht="20.7" customHeight="1" x14ac:dyDescent="0.25">
      <c r="B127" s="29" t="s">
        <v>113</v>
      </c>
      <c r="C127" s="121">
        <v>11</v>
      </c>
      <c r="D127" s="122">
        <v>91</v>
      </c>
      <c r="E127" s="59">
        <v>180</v>
      </c>
      <c r="F127" s="122">
        <v>42000000</v>
      </c>
      <c r="G127" s="123">
        <v>45880</v>
      </c>
      <c r="H127" s="64"/>
      <c r="N127" s="124"/>
      <c r="O127" s="124"/>
    </row>
    <row r="128" spans="2:15" ht="20.7" customHeight="1" x14ac:dyDescent="0.25">
      <c r="B128" s="29" t="s">
        <v>115</v>
      </c>
      <c r="C128" s="121">
        <v>11</v>
      </c>
      <c r="D128" s="122">
        <v>91</v>
      </c>
      <c r="E128" s="59">
        <v>180</v>
      </c>
      <c r="F128" s="122">
        <v>23000000</v>
      </c>
      <c r="G128" s="123">
        <v>45880</v>
      </c>
      <c r="H128" s="64"/>
      <c r="N128" s="124"/>
      <c r="O128" s="124"/>
    </row>
    <row r="129" spans="2:17" ht="13.2" customHeight="1" x14ac:dyDescent="0.25">
      <c r="B129" s="103"/>
      <c r="C129" s="125"/>
      <c r="D129" s="118"/>
      <c r="E129" s="119"/>
      <c r="F129" s="120"/>
      <c r="G129" s="22"/>
      <c r="N129" s="124"/>
      <c r="O129" s="124"/>
    </row>
    <row r="130" spans="2:17" ht="20.7" customHeight="1" x14ac:dyDescent="0.25">
      <c r="B130" s="126"/>
      <c r="G130" s="22"/>
      <c r="N130" s="124"/>
      <c r="O130" s="124"/>
    </row>
    <row r="131" spans="2:17" ht="45" hidden="1" customHeight="1" thickBot="1" x14ac:dyDescent="0.3">
      <c r="B131" s="127" t="s">
        <v>104</v>
      </c>
      <c r="C131" s="128"/>
      <c r="D131" s="129" t="s">
        <v>123</v>
      </c>
      <c r="E131" s="130" t="s">
        <v>124</v>
      </c>
      <c r="F131" s="131"/>
      <c r="G131" s="22"/>
      <c r="N131" s="124"/>
      <c r="O131" s="124"/>
    </row>
    <row r="132" spans="2:17" ht="18.75" hidden="1" customHeight="1" thickBot="1" x14ac:dyDescent="0.3">
      <c r="B132" s="132" t="s">
        <v>110</v>
      </c>
      <c r="C132" s="133" t="s">
        <v>125</v>
      </c>
      <c r="D132" s="134">
        <v>0</v>
      </c>
      <c r="E132" s="135">
        <v>0</v>
      </c>
      <c r="F132" s="131"/>
      <c r="G132" s="22"/>
      <c r="N132" s="124"/>
      <c r="O132" s="124"/>
    </row>
    <row r="133" spans="2:17" ht="18.75" hidden="1" customHeight="1" thickBot="1" x14ac:dyDescent="0.3">
      <c r="B133" s="136" t="s">
        <v>117</v>
      </c>
      <c r="C133" s="137"/>
      <c r="D133" s="138">
        <v>0</v>
      </c>
      <c r="E133" s="139">
        <v>0</v>
      </c>
      <c r="F133" s="131"/>
      <c r="G133" s="22"/>
      <c r="N133" s="124"/>
      <c r="O133" s="124"/>
    </row>
    <row r="134" spans="2:17" ht="13.8" x14ac:dyDescent="0.25">
      <c r="B134" s="103"/>
      <c r="C134" s="116"/>
      <c r="D134" s="140"/>
      <c r="E134" s="119"/>
      <c r="F134" s="120"/>
      <c r="G134" s="22"/>
      <c r="J134" s="592">
        <v>45869</v>
      </c>
      <c r="K134" s="4" t="s">
        <v>126</v>
      </c>
      <c r="N134" s="124"/>
      <c r="O134" s="124"/>
      <c r="P134" s="124"/>
      <c r="Q134" s="124"/>
    </row>
    <row r="135" spans="2:17" ht="20.7" customHeight="1" x14ac:dyDescent="0.25">
      <c r="B135" s="126"/>
      <c r="C135" s="141"/>
      <c r="D135" s="142"/>
      <c r="E135" s="143"/>
      <c r="F135" s="144"/>
      <c r="G135" s="22"/>
      <c r="N135" s="124"/>
      <c r="O135" s="124"/>
      <c r="P135" s="124"/>
      <c r="Q135" s="124"/>
    </row>
    <row r="136" spans="2:17" ht="20.7" customHeight="1" x14ac:dyDescent="0.25">
      <c r="B136" s="126"/>
      <c r="C136" s="141"/>
      <c r="D136" s="142"/>
      <c r="E136" s="143"/>
      <c r="F136" s="144"/>
      <c r="G136" s="22"/>
      <c r="J136" s="593" t="s">
        <v>110</v>
      </c>
      <c r="K136" s="593" t="s">
        <v>113</v>
      </c>
      <c r="L136" s="593" t="s">
        <v>115</v>
      </c>
      <c r="N136" s="124"/>
      <c r="O136" s="124"/>
      <c r="P136" s="124"/>
      <c r="Q136" s="124"/>
    </row>
    <row r="137" spans="2:17" ht="20.7" customHeight="1" x14ac:dyDescent="0.25">
      <c r="B137" s="126"/>
      <c r="C137" s="141"/>
      <c r="D137" s="142"/>
      <c r="E137" s="143"/>
      <c r="F137" s="144"/>
      <c r="G137" s="22"/>
      <c r="I137" s="594" t="s">
        <v>127</v>
      </c>
      <c r="J137" s="595">
        <v>2052800000</v>
      </c>
      <c r="K137" s="595">
        <v>42000000</v>
      </c>
      <c r="L137" s="595">
        <v>23000000</v>
      </c>
      <c r="N137" s="124"/>
      <c r="O137" s="124"/>
      <c r="P137" s="124">
        <v>1</v>
      </c>
      <c r="Q137" s="124">
        <v>30</v>
      </c>
    </row>
    <row r="138" spans="2:17" ht="20.7" customHeight="1" x14ac:dyDescent="0.25">
      <c r="B138" s="126"/>
      <c r="C138" s="141"/>
      <c r="D138" s="142"/>
      <c r="E138" s="143"/>
      <c r="F138" s="144"/>
      <c r="G138" s="22"/>
      <c r="I138" s="4" t="s">
        <v>128</v>
      </c>
      <c r="J138" s="595">
        <v>0</v>
      </c>
      <c r="K138" s="595">
        <v>0</v>
      </c>
      <c r="L138" s="595">
        <v>0</v>
      </c>
      <c r="N138" s="124"/>
      <c r="O138" s="124"/>
      <c r="P138" s="124">
        <v>31</v>
      </c>
      <c r="Q138" s="124">
        <v>45</v>
      </c>
    </row>
    <row r="139" spans="2:17" ht="20.7" customHeight="1" x14ac:dyDescent="0.25">
      <c r="B139" s="126"/>
      <c r="C139" s="141"/>
      <c r="D139" s="142"/>
      <c r="E139" s="143"/>
      <c r="F139" s="144"/>
      <c r="G139" s="22"/>
      <c r="I139" s="4" t="s">
        <v>129</v>
      </c>
      <c r="J139" s="595">
        <v>0</v>
      </c>
      <c r="K139" s="595">
        <v>0</v>
      </c>
      <c r="L139" s="595">
        <v>0</v>
      </c>
      <c r="N139" s="124"/>
      <c r="O139" s="124"/>
      <c r="P139" s="124">
        <v>46</v>
      </c>
      <c r="Q139" s="124">
        <v>70</v>
      </c>
    </row>
    <row r="140" spans="2:17" ht="20.7" customHeight="1" x14ac:dyDescent="0.25">
      <c r="B140" s="126"/>
      <c r="C140" s="141"/>
      <c r="D140" s="142"/>
      <c r="E140" s="143"/>
      <c r="F140" s="144"/>
      <c r="G140" s="22"/>
      <c r="I140" s="4" t="s">
        <v>130</v>
      </c>
      <c r="J140" s="595">
        <v>742200000</v>
      </c>
      <c r="K140" s="595">
        <v>0</v>
      </c>
      <c r="L140" s="595">
        <v>0</v>
      </c>
      <c r="N140" s="124"/>
      <c r="O140" s="124"/>
      <c r="P140" s="124">
        <v>71</v>
      </c>
      <c r="Q140" s="124">
        <v>85</v>
      </c>
    </row>
    <row r="141" spans="2:17" ht="20.7" customHeight="1" x14ac:dyDescent="0.25">
      <c r="B141" s="126"/>
      <c r="C141" s="141"/>
      <c r="D141" s="142"/>
      <c r="E141" s="143"/>
      <c r="F141" s="144"/>
      <c r="G141" s="22"/>
      <c r="I141" s="4" t="s">
        <v>131</v>
      </c>
      <c r="J141" s="595">
        <v>0</v>
      </c>
      <c r="K141" s="595">
        <v>0</v>
      </c>
      <c r="L141" s="595">
        <v>0</v>
      </c>
      <c r="N141" s="124"/>
      <c r="O141" s="124"/>
      <c r="P141" s="124">
        <v>86</v>
      </c>
      <c r="Q141" s="124">
        <v>100</v>
      </c>
    </row>
    <row r="142" spans="2:17" ht="20.7" customHeight="1" x14ac:dyDescent="0.25">
      <c r="B142" s="126"/>
      <c r="C142" s="141"/>
      <c r="D142" s="142"/>
      <c r="E142" s="143"/>
      <c r="F142" s="144"/>
      <c r="G142" s="22"/>
      <c r="I142" s="4" t="s">
        <v>132</v>
      </c>
      <c r="J142" s="595">
        <v>0</v>
      </c>
      <c r="K142" s="595">
        <v>0</v>
      </c>
      <c r="L142" s="595">
        <v>0</v>
      </c>
      <c r="N142" s="124"/>
      <c r="O142" s="124"/>
      <c r="P142" s="124">
        <v>101</v>
      </c>
      <c r="Q142" s="124">
        <v>999</v>
      </c>
    </row>
    <row r="143" spans="2:17" ht="20.7" customHeight="1" x14ac:dyDescent="0.25">
      <c r="B143" s="126"/>
      <c r="C143" s="141"/>
      <c r="D143" s="142"/>
      <c r="E143" s="143"/>
      <c r="F143" s="144"/>
      <c r="G143" s="22"/>
      <c r="J143" s="596">
        <f>SUM(J137:J142)</f>
        <v>2795000000</v>
      </c>
      <c r="K143" s="596">
        <f>SUM(K137:K142)</f>
        <v>42000000</v>
      </c>
      <c r="L143" s="596">
        <f>SUM(L137:L142)</f>
        <v>23000000</v>
      </c>
      <c r="N143" s="124"/>
      <c r="O143" s="124"/>
      <c r="P143" s="124"/>
      <c r="Q143" s="124"/>
    </row>
    <row r="144" spans="2:17" ht="20.7" customHeight="1" x14ac:dyDescent="0.25">
      <c r="B144" s="126"/>
      <c r="C144" s="141"/>
      <c r="D144" s="142"/>
      <c r="E144" s="143"/>
      <c r="F144" s="144"/>
      <c r="G144" s="22"/>
      <c r="J144" s="596">
        <f>G120</f>
        <v>2795000000</v>
      </c>
      <c r="K144" s="596">
        <f>G121</f>
        <v>42000000</v>
      </c>
      <c r="L144" s="596">
        <f>G122</f>
        <v>23000000</v>
      </c>
      <c r="N144" s="124"/>
      <c r="O144" s="124"/>
      <c r="P144" s="124"/>
      <c r="Q144" s="124"/>
    </row>
    <row r="145" spans="2:17" ht="20.7" customHeight="1" x14ac:dyDescent="0.25">
      <c r="B145" s="126"/>
      <c r="C145" s="141"/>
      <c r="D145" s="142"/>
      <c r="E145" s="143"/>
      <c r="F145" s="144"/>
      <c r="G145" s="22"/>
      <c r="J145" s="596">
        <v>0</v>
      </c>
      <c r="K145" s="596">
        <v>0</v>
      </c>
      <c r="L145" s="596">
        <v>0</v>
      </c>
      <c r="N145" s="124"/>
      <c r="O145" s="124"/>
      <c r="P145" s="124"/>
      <c r="Q145" s="124"/>
    </row>
    <row r="146" spans="2:17" ht="20.7" customHeight="1" x14ac:dyDescent="0.25">
      <c r="B146" s="126"/>
      <c r="C146" s="141"/>
      <c r="D146" s="142"/>
      <c r="E146" s="143"/>
      <c r="F146" s="144"/>
      <c r="G146" s="22"/>
      <c r="J146" s="145"/>
      <c r="K146" s="145"/>
      <c r="L146" s="145"/>
      <c r="M146" s="145"/>
    </row>
    <row r="147" spans="2:17" ht="20.7" customHeight="1" x14ac:dyDescent="0.25">
      <c r="B147" s="126"/>
      <c r="C147" s="141"/>
      <c r="D147" s="142"/>
      <c r="E147" s="143"/>
      <c r="F147" s="144"/>
      <c r="G147" s="22"/>
      <c r="J147" s="145"/>
      <c r="K147" s="145"/>
      <c r="L147" s="145"/>
      <c r="M147" s="145"/>
    </row>
    <row r="148" spans="2:17" ht="20.7" customHeight="1" x14ac:dyDescent="0.25">
      <c r="B148" s="126"/>
      <c r="C148" s="141"/>
      <c r="D148" s="142"/>
      <c r="E148" s="143"/>
      <c r="F148" s="144"/>
      <c r="G148" s="22"/>
    </row>
    <row r="149" spans="2:17" ht="31.95" customHeight="1" x14ac:dyDescent="0.25">
      <c r="B149" s="734" t="s">
        <v>133</v>
      </c>
      <c r="C149" s="735"/>
      <c r="D149" s="735"/>
      <c r="E149" s="735"/>
      <c r="F149" s="735"/>
      <c r="G149" s="736"/>
      <c r="H149" s="591"/>
    </row>
    <row r="150" spans="2:17" ht="20.7" customHeight="1" thickBot="1" x14ac:dyDescent="0.3">
      <c r="B150" s="146"/>
      <c r="C150" s="147"/>
      <c r="D150" s="148"/>
      <c r="E150" s="149"/>
      <c r="F150" s="150"/>
      <c r="G150" s="21"/>
    </row>
    <row r="151" spans="2:17" ht="20.7" hidden="1" customHeight="1" thickBot="1" x14ac:dyDescent="0.3">
      <c r="B151" s="146"/>
      <c r="C151" s="147"/>
      <c r="D151" s="148"/>
      <c r="E151" s="149"/>
      <c r="F151" s="150"/>
      <c r="G151" s="21"/>
    </row>
    <row r="152" spans="2:17" ht="23.7" customHeight="1" thickBot="1" x14ac:dyDescent="0.3">
      <c r="B152" s="680" t="s">
        <v>134</v>
      </c>
      <c r="C152" s="681"/>
      <c r="D152" s="681"/>
      <c r="E152" s="681"/>
      <c r="F152" s="681"/>
      <c r="G152" s="682"/>
    </row>
    <row r="153" spans="2:17" ht="20.7" customHeight="1" thickBot="1" x14ac:dyDescent="0.3">
      <c r="B153" s="151"/>
      <c r="C153" s="152"/>
      <c r="D153" s="153"/>
      <c r="E153" s="154"/>
      <c r="F153" s="155"/>
      <c r="G153" s="156"/>
    </row>
    <row r="154" spans="2:17" ht="22.5" customHeight="1" thickBot="1" x14ac:dyDescent="0.3">
      <c r="B154" s="708" t="s">
        <v>135</v>
      </c>
      <c r="C154" s="709"/>
      <c r="D154" s="710"/>
      <c r="G154" s="22"/>
    </row>
    <row r="155" spans="2:17" ht="22.5" customHeight="1" x14ac:dyDescent="0.25">
      <c r="B155" s="723" t="s">
        <v>136</v>
      </c>
      <c r="C155" s="724"/>
      <c r="D155" s="157">
        <v>3985</v>
      </c>
      <c r="E155" s="158"/>
      <c r="G155" s="22"/>
      <c r="H155" s="159"/>
      <c r="I155" s="160"/>
    </row>
    <row r="156" spans="2:17" ht="22.5" customHeight="1" x14ac:dyDescent="0.25">
      <c r="B156" s="673" t="s">
        <v>137</v>
      </c>
      <c r="C156" s="674"/>
      <c r="D156" s="161">
        <f>D159-D157-D155</f>
        <v>40</v>
      </c>
      <c r="E156" s="158"/>
      <c r="G156" s="22"/>
    </row>
    <row r="157" spans="2:17" ht="22.5" customHeight="1" x14ac:dyDescent="0.25">
      <c r="B157" s="673" t="s">
        <v>138</v>
      </c>
      <c r="C157" s="674"/>
      <c r="D157" s="162">
        <v>0</v>
      </c>
      <c r="E157" s="158"/>
      <c r="F157" s="163"/>
      <c r="G157" s="22"/>
    </row>
    <row r="158" spans="2:17" ht="22.5" hidden="1" customHeight="1" thickBot="1" x14ac:dyDescent="0.3">
      <c r="B158" s="673" t="s">
        <v>139</v>
      </c>
      <c r="C158" s="674"/>
      <c r="D158" s="164"/>
      <c r="E158" s="158"/>
      <c r="G158" s="22"/>
    </row>
    <row r="159" spans="2:17" ht="22.5" customHeight="1" thickBot="1" x14ac:dyDescent="0.3">
      <c r="B159" s="675" t="s">
        <v>140</v>
      </c>
      <c r="C159" s="676"/>
      <c r="D159" s="165">
        <v>4025</v>
      </c>
      <c r="E159" s="158"/>
      <c r="G159" s="22"/>
      <c r="H159" s="166">
        <v>0</v>
      </c>
    </row>
    <row r="160" spans="2:17" ht="22.5" customHeight="1" thickBot="1" x14ac:dyDescent="0.3">
      <c r="B160" s="714"/>
      <c r="C160" s="715"/>
      <c r="D160" s="715"/>
      <c r="E160" s="167"/>
      <c r="G160" s="69"/>
    </row>
    <row r="161" spans="2:13" ht="22.5" customHeight="1" thickBot="1" x14ac:dyDescent="0.3">
      <c r="B161" s="716" t="s">
        <v>141</v>
      </c>
      <c r="C161" s="717"/>
      <c r="D161" s="718"/>
      <c r="G161" s="22"/>
    </row>
    <row r="162" spans="2:13" ht="24" hidden="1" customHeight="1" thickBot="1" x14ac:dyDescent="0.3">
      <c r="B162" s="168"/>
      <c r="C162" s="169"/>
      <c r="D162" s="170"/>
      <c r="F162" s="171"/>
      <c r="G162" s="22"/>
    </row>
    <row r="163" spans="2:13" s="11" customFormat="1" ht="22.5" customHeight="1" x14ac:dyDescent="0.3">
      <c r="B163" s="172" t="s">
        <v>142</v>
      </c>
      <c r="C163" s="173"/>
      <c r="D163" s="174">
        <v>3.586003610719795E-2</v>
      </c>
      <c r="E163" s="175"/>
      <c r="F163" s="176"/>
      <c r="G163" s="177"/>
      <c r="H163" s="10"/>
      <c r="I163" s="10"/>
      <c r="J163" s="10"/>
      <c r="K163" s="10"/>
      <c r="L163" s="10"/>
      <c r="M163" s="10"/>
    </row>
    <row r="164" spans="2:13" s="11" customFormat="1" ht="22.5" customHeight="1" x14ac:dyDescent="0.25">
      <c r="B164" s="178" t="s">
        <v>143</v>
      </c>
      <c r="C164" s="175"/>
      <c r="D164" s="179">
        <v>-6.0000000000000001E-3</v>
      </c>
      <c r="E164" s="175"/>
      <c r="F164" s="180"/>
      <c r="G164" s="177"/>
      <c r="H164" s="10"/>
      <c r="I164" s="10"/>
      <c r="J164" s="10"/>
      <c r="K164" s="10"/>
      <c r="L164" s="10"/>
      <c r="M164" s="10"/>
    </row>
    <row r="165" spans="2:13" s="11" customFormat="1" ht="22.5" customHeight="1" x14ac:dyDescent="0.25">
      <c r="B165" s="178" t="s">
        <v>144</v>
      </c>
      <c r="C165" s="175"/>
      <c r="D165" s="179">
        <v>-1.2117088189888329E-2</v>
      </c>
      <c r="E165" s="175"/>
      <c r="F165" s="180"/>
      <c r="G165" s="177"/>
      <c r="H165" s="10"/>
      <c r="I165" s="10"/>
      <c r="J165" s="10"/>
      <c r="K165" s="10"/>
      <c r="L165" s="10"/>
      <c r="M165" s="10"/>
    </row>
    <row r="166" spans="2:13" ht="22.5" customHeight="1" thickBot="1" x14ac:dyDescent="0.35">
      <c r="B166" s="719" t="s">
        <v>145</v>
      </c>
      <c r="C166" s="720"/>
      <c r="D166" s="181">
        <f>SUM(D163:D165)</f>
        <v>1.7742947917309623E-2</v>
      </c>
      <c r="F166" s="176"/>
      <c r="G166" s="22"/>
    </row>
    <row r="167" spans="2:13" ht="22.5" customHeight="1" thickBot="1" x14ac:dyDescent="0.3">
      <c r="B167" s="721"/>
      <c r="C167" s="722"/>
      <c r="D167" s="722"/>
      <c r="G167" s="22"/>
    </row>
    <row r="168" spans="2:13" ht="22.5" customHeight="1" thickBot="1" x14ac:dyDescent="0.3">
      <c r="B168" s="716" t="s">
        <v>146</v>
      </c>
      <c r="C168" s="717"/>
      <c r="D168" s="718"/>
      <c r="G168" s="22"/>
    </row>
    <row r="169" spans="2:13" s="11" customFormat="1" ht="22.5" customHeight="1" x14ac:dyDescent="0.3">
      <c r="B169" s="712" t="s">
        <v>147</v>
      </c>
      <c r="C169" s="713"/>
      <c r="D169" s="182">
        <f>D159</f>
        <v>4025</v>
      </c>
      <c r="F169" s="183"/>
      <c r="G169" s="184"/>
      <c r="H169" s="10"/>
      <c r="I169" s="10"/>
      <c r="J169" s="10"/>
      <c r="K169" s="10"/>
      <c r="L169" s="10"/>
      <c r="M169" s="10"/>
    </row>
    <row r="170" spans="2:13" s="11" customFormat="1" ht="22.5" customHeight="1" x14ac:dyDescent="0.3">
      <c r="B170" s="702" t="s">
        <v>148</v>
      </c>
      <c r="C170" s="703"/>
      <c r="D170" s="185">
        <v>2934199398.0900083</v>
      </c>
      <c r="F170" s="183"/>
      <c r="G170" s="184"/>
      <c r="H170" s="186">
        <v>1.9999504089355469E-2</v>
      </c>
      <c r="I170" s="10"/>
      <c r="J170" s="10"/>
      <c r="K170" s="10"/>
      <c r="L170" s="10"/>
      <c r="M170" s="10"/>
    </row>
    <row r="171" spans="2:13" s="11" customFormat="1" ht="22.5" customHeight="1" x14ac:dyDescent="0.3">
      <c r="B171" s="702" t="s">
        <v>149</v>
      </c>
      <c r="C171" s="703"/>
      <c r="D171" s="185">
        <v>5233678.12</v>
      </c>
      <c r="E171" s="187"/>
      <c r="F171" s="183"/>
      <c r="G171" s="184"/>
      <c r="H171" s="10"/>
      <c r="I171" s="10"/>
      <c r="J171" s="10"/>
      <c r="K171" s="10"/>
      <c r="L171" s="10"/>
      <c r="M171" s="10"/>
    </row>
    <row r="172" spans="2:13" s="11" customFormat="1" ht="22.5" customHeight="1" x14ac:dyDescent="0.3">
      <c r="B172" s="702" t="s">
        <v>150</v>
      </c>
      <c r="C172" s="703"/>
      <c r="D172" s="185">
        <v>728993.6392770207</v>
      </c>
      <c r="F172" s="183"/>
      <c r="G172" s="184"/>
      <c r="H172" s="10"/>
      <c r="I172" s="10"/>
      <c r="J172" s="10"/>
      <c r="K172" s="10"/>
      <c r="L172" s="10"/>
      <c r="M172" s="10"/>
    </row>
    <row r="173" spans="2:13" s="11" customFormat="1" ht="22.5" customHeight="1" x14ac:dyDescent="0.3">
      <c r="B173" s="702" t="s">
        <v>151</v>
      </c>
      <c r="C173" s="703"/>
      <c r="D173" s="188">
        <v>0.18857041761205096</v>
      </c>
      <c r="F173" s="183"/>
      <c r="G173" s="184"/>
      <c r="H173" s="10"/>
      <c r="I173" s="10"/>
      <c r="J173" s="10"/>
      <c r="K173" s="10"/>
      <c r="L173" s="10"/>
      <c r="M173" s="10"/>
    </row>
    <row r="174" spans="2:13" s="11" customFormat="1" ht="22.5" customHeight="1" x14ac:dyDescent="0.3">
      <c r="B174" s="700" t="s">
        <v>152</v>
      </c>
      <c r="C174" s="701"/>
      <c r="D174" s="189">
        <v>0.69888715398501822</v>
      </c>
      <c r="F174" s="183"/>
      <c r="G174" s="184"/>
      <c r="H174" s="10"/>
      <c r="I174" s="10"/>
      <c r="J174" s="10"/>
      <c r="K174" s="10"/>
      <c r="L174" s="10"/>
      <c r="M174" s="10"/>
    </row>
    <row r="175" spans="2:13" s="11" customFormat="1" ht="22.5" customHeight="1" x14ac:dyDescent="0.3">
      <c r="B175" s="700" t="s">
        <v>153</v>
      </c>
      <c r="C175" s="701"/>
      <c r="D175" s="188">
        <v>0.20519496273760549</v>
      </c>
      <c r="F175" s="183"/>
      <c r="G175" s="184"/>
      <c r="H175" s="10"/>
      <c r="I175" s="10"/>
      <c r="J175" s="10"/>
      <c r="K175" s="10"/>
      <c r="L175" s="10"/>
      <c r="M175" s="10"/>
    </row>
    <row r="176" spans="2:13" s="11" customFormat="1" ht="22.5" customHeight="1" x14ac:dyDescent="0.3">
      <c r="B176" s="702" t="s">
        <v>154</v>
      </c>
      <c r="C176" s="703"/>
      <c r="D176" s="190">
        <v>37.470323514710117</v>
      </c>
      <c r="F176" s="183"/>
      <c r="G176" s="184"/>
      <c r="H176" s="10"/>
      <c r="I176" s="10"/>
      <c r="J176" s="10"/>
      <c r="K176" s="10"/>
      <c r="L176" s="10"/>
      <c r="M176" s="10"/>
    </row>
    <row r="177" spans="2:13" s="11" customFormat="1" ht="22.5" customHeight="1" x14ac:dyDescent="0.3">
      <c r="B177" s="704" t="s">
        <v>155</v>
      </c>
      <c r="C177" s="705"/>
      <c r="D177" s="191">
        <v>17.28400775236419</v>
      </c>
      <c r="F177" s="183"/>
      <c r="G177" s="184"/>
      <c r="H177" s="192"/>
      <c r="I177" s="10"/>
      <c r="J177" s="10"/>
      <c r="K177" s="10"/>
      <c r="L177" s="10"/>
      <c r="M177" s="10"/>
    </row>
    <row r="178" spans="2:13" s="11" customFormat="1" ht="22.5" customHeight="1" thickBot="1" x14ac:dyDescent="0.35">
      <c r="B178" s="193" t="s">
        <v>156</v>
      </c>
      <c r="C178" s="194"/>
      <c r="D178" s="195">
        <v>0.13765268867307232</v>
      </c>
      <c r="F178" s="183"/>
      <c r="G178" s="184"/>
      <c r="H178" s="10"/>
      <c r="I178" s="10"/>
      <c r="J178" s="10"/>
      <c r="K178" s="10"/>
      <c r="L178" s="10"/>
      <c r="M178" s="10"/>
    </row>
    <row r="179" spans="2:13" ht="54.45" customHeight="1" x14ac:dyDescent="0.25">
      <c r="B179" s="706" t="s">
        <v>157</v>
      </c>
      <c r="C179" s="707"/>
      <c r="D179" s="707"/>
      <c r="G179" s="22"/>
    </row>
    <row r="180" spans="2:13" ht="7.5" customHeight="1" thickBot="1" x14ac:dyDescent="0.3">
      <c r="B180" s="196"/>
      <c r="C180" s="104"/>
      <c r="D180" s="197"/>
      <c r="G180" s="22"/>
    </row>
    <row r="181" spans="2:13" ht="22.5" customHeight="1" thickBot="1" x14ac:dyDescent="0.3">
      <c r="B181" s="708" t="s">
        <v>158</v>
      </c>
      <c r="C181" s="709"/>
      <c r="D181" s="710"/>
      <c r="G181" s="22"/>
    </row>
    <row r="182" spans="2:13" ht="22.5" customHeight="1" x14ac:dyDescent="0.25">
      <c r="B182" s="671" t="s">
        <v>159</v>
      </c>
      <c r="C182" s="711"/>
      <c r="D182" s="198">
        <v>2895476677.5099998</v>
      </c>
      <c r="E182" s="68"/>
      <c r="G182" s="22"/>
      <c r="H182" s="199"/>
      <c r="I182" s="200"/>
    </row>
    <row r="183" spans="2:13" ht="22.5" customHeight="1" x14ac:dyDescent="0.25">
      <c r="B183" s="673" t="s">
        <v>160</v>
      </c>
      <c r="C183" s="692"/>
      <c r="D183" s="201">
        <v>-36166829.100000001</v>
      </c>
      <c r="E183" s="167"/>
      <c r="G183" s="22"/>
      <c r="H183" s="88"/>
      <c r="I183" s="88"/>
    </row>
    <row r="184" spans="2:13" ht="22.5" customHeight="1" x14ac:dyDescent="0.25">
      <c r="B184" s="673" t="s">
        <v>161</v>
      </c>
      <c r="C184" s="692"/>
      <c r="D184" s="201">
        <v>-1327436715.8499999</v>
      </c>
      <c r="E184" s="202"/>
      <c r="G184" s="22"/>
      <c r="H184" s="88"/>
      <c r="I184" s="88"/>
    </row>
    <row r="185" spans="2:13" ht="22.5" customHeight="1" x14ac:dyDescent="0.25">
      <c r="B185" s="673" t="s">
        <v>162</v>
      </c>
      <c r="C185" s="692"/>
      <c r="D185" s="201">
        <v>7425463.5499999998</v>
      </c>
      <c r="G185" s="22"/>
      <c r="H185" s="88"/>
      <c r="I185" s="88"/>
    </row>
    <row r="186" spans="2:13" ht="22.5" customHeight="1" x14ac:dyDescent="0.25">
      <c r="B186" s="673" t="s">
        <v>163</v>
      </c>
      <c r="C186" s="692"/>
      <c r="D186" s="201">
        <v>0</v>
      </c>
      <c r="G186" s="22"/>
      <c r="H186" s="88"/>
      <c r="I186" s="88"/>
    </row>
    <row r="187" spans="2:13" ht="22.5" customHeight="1" thickBot="1" x14ac:dyDescent="0.3">
      <c r="B187" s="673" t="s">
        <v>164</v>
      </c>
      <c r="C187" s="692"/>
      <c r="D187" s="203">
        <f>SUM(D182:D186)</f>
        <v>1539298596.1099999</v>
      </c>
      <c r="G187" s="22"/>
      <c r="H187" s="88"/>
      <c r="I187" s="88"/>
    </row>
    <row r="188" spans="2:13" ht="22.5" customHeight="1" thickTop="1" x14ac:dyDescent="0.25">
      <c r="B188" s="673" t="s">
        <v>165</v>
      </c>
      <c r="C188" s="692"/>
      <c r="D188" s="204">
        <v>1368924685.3599999</v>
      </c>
      <c r="G188" s="22"/>
      <c r="H188" s="88"/>
      <c r="I188" s="88"/>
    </row>
    <row r="189" spans="2:13" ht="22.5" customHeight="1" x14ac:dyDescent="0.3">
      <c r="B189" s="673" t="s">
        <v>166</v>
      </c>
      <c r="C189" s="692"/>
      <c r="D189" s="204">
        <v>26681616.039999999</v>
      </c>
      <c r="G189" s="22"/>
      <c r="H189" s="88"/>
      <c r="I189" s="88"/>
      <c r="J189" s="88"/>
      <c r="K189" s="88"/>
      <c r="L189"/>
      <c r="M189" s="88"/>
    </row>
    <row r="190" spans="2:13" ht="22.5" hidden="1" customHeight="1" x14ac:dyDescent="0.25">
      <c r="B190" s="693" t="s">
        <v>167</v>
      </c>
      <c r="C190" s="694"/>
      <c r="D190" s="204">
        <v>0</v>
      </c>
      <c r="G190" s="22"/>
      <c r="H190" s="88"/>
      <c r="I190" s="88"/>
    </row>
    <row r="191" spans="2:13" ht="22.5" customHeight="1" x14ac:dyDescent="0.25">
      <c r="B191" s="205" t="s">
        <v>168</v>
      </c>
      <c r="C191" s="206"/>
      <c r="D191" s="204">
        <v>0</v>
      </c>
      <c r="G191" s="22"/>
      <c r="H191" s="88"/>
      <c r="I191" s="88"/>
    </row>
    <row r="192" spans="2:13" ht="22.5" customHeight="1" x14ac:dyDescent="0.25">
      <c r="B192" s="205" t="s">
        <v>169</v>
      </c>
      <c r="C192" s="206"/>
      <c r="D192" s="204">
        <v>0</v>
      </c>
      <c r="G192" s="22"/>
      <c r="H192" s="88"/>
      <c r="I192" s="88"/>
    </row>
    <row r="193" spans="2:16" ht="22.5" customHeight="1" x14ac:dyDescent="0.25">
      <c r="B193" s="673" t="s">
        <v>170</v>
      </c>
      <c r="C193" s="692"/>
      <c r="D193" s="204">
        <v>0</v>
      </c>
      <c r="G193" s="22"/>
      <c r="H193" s="88"/>
      <c r="I193" s="88"/>
    </row>
    <row r="194" spans="2:16" ht="22.5" customHeight="1" x14ac:dyDescent="0.25">
      <c r="B194" s="205" t="s">
        <v>171</v>
      </c>
      <c r="C194" s="207"/>
      <c r="D194" s="204">
        <v>0</v>
      </c>
      <c r="G194" s="22"/>
    </row>
    <row r="195" spans="2:16" ht="22.5" customHeight="1" x14ac:dyDescent="0.25">
      <c r="B195" s="205" t="s">
        <v>172</v>
      </c>
      <c r="C195" s="207"/>
      <c r="D195" s="204">
        <v>-705499.41</v>
      </c>
      <c r="G195" s="22"/>
    </row>
    <row r="196" spans="2:16" ht="22.5" customHeight="1" thickBot="1" x14ac:dyDescent="0.3">
      <c r="B196" s="673" t="s">
        <v>140</v>
      </c>
      <c r="C196" s="692"/>
      <c r="D196" s="203">
        <f>SUM(D187:D195)</f>
        <v>2934199398.0999999</v>
      </c>
      <c r="E196" s="742"/>
      <c r="G196" s="22"/>
      <c r="H196" s="208">
        <v>0</v>
      </c>
      <c r="I196" s="208">
        <v>-2.0000934600830078E-2</v>
      </c>
    </row>
    <row r="197" spans="2:16" s="11" customFormat="1" ht="22.5" customHeight="1" thickTop="1" thickBot="1" x14ac:dyDescent="0.3">
      <c r="B197" s="695"/>
      <c r="C197" s="696"/>
      <c r="D197" s="209"/>
      <c r="E197" s="210"/>
      <c r="F197" s="2"/>
      <c r="G197" s="22"/>
      <c r="H197" s="10"/>
      <c r="I197" s="10"/>
      <c r="J197" s="10"/>
      <c r="K197" s="10"/>
      <c r="L197" s="10"/>
      <c r="M197" s="10"/>
    </row>
    <row r="198" spans="2:16" s="11" customFormat="1" ht="22.5" customHeight="1" thickBot="1" x14ac:dyDescent="0.3">
      <c r="B198" s="126"/>
      <c r="C198" s="141"/>
      <c r="D198" s="142"/>
      <c r="E198" s="1"/>
      <c r="F198" s="2"/>
      <c r="G198" s="22"/>
      <c r="H198" s="10"/>
      <c r="I198" s="10"/>
      <c r="J198" s="10"/>
      <c r="K198" s="10"/>
      <c r="L198" s="10"/>
      <c r="M198" s="10"/>
    </row>
    <row r="199" spans="2:16" s="11" customFormat="1" ht="22.5" customHeight="1" thickBot="1" x14ac:dyDescent="0.35">
      <c r="B199" s="697" t="s">
        <v>173</v>
      </c>
      <c r="C199" s="698"/>
      <c r="D199" s="698"/>
      <c r="E199" s="698"/>
      <c r="F199" s="698"/>
      <c r="G199" s="699"/>
      <c r="H199" s="10"/>
      <c r="I199" s="10"/>
      <c r="J199" s="10"/>
      <c r="K199" s="10"/>
      <c r="L199" s="192" t="s">
        <v>174</v>
      </c>
      <c r="M199" s="192" t="s">
        <v>175</v>
      </c>
    </row>
    <row r="200" spans="2:16" s="11" customFormat="1" ht="22.5" customHeight="1" x14ac:dyDescent="0.25">
      <c r="B200" s="211"/>
      <c r="C200" s="212"/>
      <c r="D200" s="213"/>
      <c r="E200" s="214"/>
      <c r="F200" s="215"/>
      <c r="G200" s="156"/>
      <c r="H200" s="10"/>
      <c r="I200" s="10"/>
      <c r="J200" s="10"/>
      <c r="K200" s="10"/>
      <c r="L200" s="10" t="s">
        <v>174</v>
      </c>
      <c r="M200" s="597" t="s">
        <v>175</v>
      </c>
      <c r="N200" s="598"/>
      <c r="O200" s="598"/>
      <c r="P200" s="598"/>
    </row>
    <row r="201" spans="2:16" s="11" customFormat="1" ht="22.5" customHeight="1" x14ac:dyDescent="0.25">
      <c r="B201" s="126"/>
      <c r="C201" s="141"/>
      <c r="D201" s="142"/>
      <c r="E201" s="1"/>
      <c r="F201" s="2"/>
      <c r="G201" s="22"/>
      <c r="H201" s="10"/>
      <c r="I201" s="10"/>
      <c r="J201" s="10"/>
      <c r="K201" s="10"/>
      <c r="L201" s="10" t="s">
        <v>176</v>
      </c>
      <c r="M201" s="597">
        <v>17591967.380000006</v>
      </c>
      <c r="N201" s="598">
        <v>-1</v>
      </c>
      <c r="O201" s="598">
        <v>1</v>
      </c>
      <c r="P201" s="598"/>
    </row>
    <row r="202" spans="2:16" s="11" customFormat="1" ht="22.5" customHeight="1" x14ac:dyDescent="0.25">
      <c r="B202" s="126"/>
      <c r="C202" s="141"/>
      <c r="D202" s="142"/>
      <c r="E202" s="1"/>
      <c r="F202" s="2"/>
      <c r="G202" s="22"/>
      <c r="H202" s="10"/>
      <c r="I202" s="10"/>
      <c r="J202" s="10"/>
      <c r="K202" s="10"/>
      <c r="L202" s="10" t="s">
        <v>177</v>
      </c>
      <c r="M202" s="597">
        <v>72705180.219999954</v>
      </c>
      <c r="N202" s="598">
        <v>1</v>
      </c>
      <c r="O202" s="598">
        <v>5</v>
      </c>
      <c r="P202" s="598"/>
    </row>
    <row r="203" spans="2:16" s="11" customFormat="1" ht="22.5" customHeight="1" x14ac:dyDescent="0.25">
      <c r="B203" s="126"/>
      <c r="C203" s="141"/>
      <c r="D203" s="142"/>
      <c r="E203" s="1"/>
      <c r="F203" s="2"/>
      <c r="G203" s="22"/>
      <c r="H203" s="10"/>
      <c r="I203" s="10"/>
      <c r="J203" s="10"/>
      <c r="K203" s="10"/>
      <c r="L203" s="10" t="s">
        <v>178</v>
      </c>
      <c r="M203" s="597">
        <v>332272244.34000021</v>
      </c>
      <c r="N203" s="598">
        <v>5</v>
      </c>
      <c r="O203" s="598">
        <v>10</v>
      </c>
      <c r="P203" s="598"/>
    </row>
    <row r="204" spans="2:16" s="11" customFormat="1" ht="22.5" customHeight="1" x14ac:dyDescent="0.25">
      <c r="B204" s="126"/>
      <c r="C204" s="141"/>
      <c r="D204" s="142"/>
      <c r="E204" s="1"/>
      <c r="F204" s="2"/>
      <c r="G204" s="22"/>
      <c r="H204" s="10"/>
      <c r="I204" s="10"/>
      <c r="J204" s="10"/>
      <c r="K204" s="10"/>
      <c r="L204" s="10" t="s">
        <v>179</v>
      </c>
      <c r="M204" s="597">
        <v>540445990.99000037</v>
      </c>
      <c r="N204" s="598">
        <v>10</v>
      </c>
      <c r="O204" s="598">
        <v>15</v>
      </c>
      <c r="P204" s="598"/>
    </row>
    <row r="205" spans="2:16" s="11" customFormat="1" ht="22.5" customHeight="1" x14ac:dyDescent="0.25">
      <c r="B205" s="126"/>
      <c r="C205" s="141"/>
      <c r="D205" s="142"/>
      <c r="E205" s="1"/>
      <c r="F205" s="2"/>
      <c r="G205" s="22"/>
      <c r="H205" s="10"/>
      <c r="I205" s="10"/>
      <c r="J205" s="10"/>
      <c r="K205" s="10"/>
      <c r="L205" s="10" t="s">
        <v>180</v>
      </c>
      <c r="M205" s="597">
        <v>1328318388.5900021</v>
      </c>
      <c r="N205" s="598">
        <v>15</v>
      </c>
      <c r="O205" s="598">
        <v>20</v>
      </c>
      <c r="P205" s="598"/>
    </row>
    <row r="206" spans="2:16" s="11" customFormat="1" ht="22.5" customHeight="1" x14ac:dyDescent="0.25">
      <c r="B206" s="126"/>
      <c r="C206" s="141"/>
      <c r="D206" s="142"/>
      <c r="E206" s="1"/>
      <c r="F206" s="2"/>
      <c r="G206" s="22"/>
      <c r="H206" s="10"/>
      <c r="I206" s="10"/>
      <c r="J206" s="10"/>
      <c r="K206" s="10"/>
      <c r="L206" s="10" t="s">
        <v>181</v>
      </c>
      <c r="M206" s="597">
        <v>642865626.56999993</v>
      </c>
      <c r="N206" s="599">
        <v>20</v>
      </c>
      <c r="O206" s="598">
        <v>30</v>
      </c>
      <c r="P206" s="598"/>
    </row>
    <row r="207" spans="2:16" s="11" customFormat="1" ht="22.5" customHeight="1" x14ac:dyDescent="0.25">
      <c r="B207" s="126"/>
      <c r="C207" s="141"/>
      <c r="D207" s="142"/>
      <c r="E207" s="1"/>
      <c r="F207" s="2"/>
      <c r="G207" s="22"/>
      <c r="H207" s="10"/>
      <c r="I207" s="10"/>
      <c r="J207" s="10"/>
      <c r="K207" s="10"/>
      <c r="L207" s="10"/>
      <c r="M207" s="600">
        <f>SUM(M201:M206)</f>
        <v>2934199398.0900021</v>
      </c>
      <c r="N207" s="598"/>
      <c r="O207" s="598"/>
      <c r="P207" s="598"/>
    </row>
    <row r="208" spans="2:16" s="11" customFormat="1" ht="22.5" customHeight="1" x14ac:dyDescent="0.25">
      <c r="B208" s="126"/>
      <c r="C208" s="141"/>
      <c r="D208" s="142"/>
      <c r="E208" s="1"/>
      <c r="F208" s="2"/>
      <c r="G208" s="22"/>
      <c r="H208" s="10"/>
      <c r="I208" s="10"/>
      <c r="J208" s="10"/>
      <c r="K208" s="10"/>
      <c r="L208" s="10"/>
      <c r="M208" s="600">
        <f>M207-D196</f>
        <v>-9.9978446960449219E-3</v>
      </c>
      <c r="N208" s="598"/>
      <c r="O208" s="598"/>
      <c r="P208" s="598"/>
    </row>
    <row r="209" spans="2:13" s="11" customFormat="1" ht="22.5" customHeight="1" x14ac:dyDescent="0.25">
      <c r="B209" s="126"/>
      <c r="C209" s="141"/>
      <c r="D209" s="142"/>
      <c r="E209" s="1"/>
      <c r="F209" s="2"/>
      <c r="G209" s="22"/>
      <c r="H209" s="10"/>
      <c r="I209" s="10"/>
      <c r="J209" s="10"/>
      <c r="K209" s="10"/>
      <c r="L209" s="10"/>
      <c r="M209" s="10"/>
    </row>
    <row r="210" spans="2:13" s="11" customFormat="1" ht="22.5" customHeight="1" x14ac:dyDescent="0.25">
      <c r="B210" s="126"/>
      <c r="C210" s="141"/>
      <c r="D210" s="142"/>
      <c r="E210" s="1"/>
      <c r="F210" s="2"/>
      <c r="G210" s="22"/>
      <c r="H210" s="10"/>
      <c r="I210" s="10"/>
      <c r="J210" s="10"/>
      <c r="K210" s="10"/>
      <c r="L210" s="10"/>
      <c r="M210" s="10"/>
    </row>
    <row r="211" spans="2:13" s="11" customFormat="1" ht="22.5" customHeight="1" x14ac:dyDescent="0.25">
      <c r="B211" s="126"/>
      <c r="C211" s="141"/>
      <c r="D211" s="142"/>
      <c r="E211" s="1"/>
      <c r="F211" s="2"/>
      <c r="G211" s="22"/>
      <c r="H211" s="10"/>
      <c r="I211" s="10"/>
      <c r="J211" s="10"/>
      <c r="K211" s="10"/>
      <c r="L211" s="10"/>
      <c r="M211" s="10"/>
    </row>
    <row r="212" spans="2:13" s="11" customFormat="1" ht="22.5" customHeight="1" x14ac:dyDescent="0.25">
      <c r="B212" s="126"/>
      <c r="C212" s="141"/>
      <c r="D212" s="142"/>
      <c r="E212" s="1"/>
      <c r="F212" s="2"/>
      <c r="G212" s="22"/>
      <c r="H212" s="10"/>
      <c r="I212" s="10"/>
      <c r="J212" s="10"/>
      <c r="K212" s="10"/>
      <c r="L212" s="10"/>
      <c r="M212" s="10"/>
    </row>
    <row r="213" spans="2:13" s="11" customFormat="1" ht="22.5" customHeight="1" x14ac:dyDescent="0.25">
      <c r="B213" s="126"/>
      <c r="C213" s="141"/>
      <c r="D213" s="142"/>
      <c r="E213" s="1"/>
      <c r="F213" s="2"/>
      <c r="G213" s="22"/>
      <c r="H213" s="10"/>
      <c r="I213" s="10"/>
      <c r="J213" s="10"/>
      <c r="K213" s="10"/>
      <c r="L213" s="10"/>
      <c r="M213" s="10"/>
    </row>
    <row r="214" spans="2:13" s="11" customFormat="1" ht="22.5" customHeight="1" x14ac:dyDescent="0.25">
      <c r="B214" s="126"/>
      <c r="C214" s="141"/>
      <c r="D214" s="142"/>
      <c r="E214" s="1"/>
      <c r="F214" s="2"/>
      <c r="G214" s="22"/>
      <c r="H214" s="10"/>
      <c r="I214" s="10"/>
      <c r="J214" s="10"/>
      <c r="K214" s="10"/>
      <c r="L214" s="10"/>
      <c r="M214" s="10"/>
    </row>
    <row r="215" spans="2:13" s="11" customFormat="1" ht="22.5" customHeight="1" x14ac:dyDescent="0.25">
      <c r="B215" s="126"/>
      <c r="C215" s="141"/>
      <c r="D215" s="142"/>
      <c r="E215" s="1"/>
      <c r="F215" s="2"/>
      <c r="G215" s="22"/>
      <c r="H215" s="10"/>
      <c r="I215" s="10"/>
      <c r="J215" s="10"/>
      <c r="K215" s="10"/>
      <c r="L215" s="10"/>
      <c r="M215" s="10"/>
    </row>
    <row r="216" spans="2:13" s="11" customFormat="1" ht="22.5" customHeight="1" x14ac:dyDescent="0.25">
      <c r="B216" s="126"/>
      <c r="C216" s="141"/>
      <c r="D216" s="142"/>
      <c r="E216" s="1"/>
      <c r="F216" s="2"/>
      <c r="G216" s="22"/>
      <c r="H216" s="10"/>
      <c r="I216" s="10"/>
      <c r="J216" s="10"/>
      <c r="K216" s="10"/>
      <c r="L216" s="10"/>
      <c r="M216" s="10"/>
    </row>
    <row r="217" spans="2:13" s="11" customFormat="1" ht="22.5" customHeight="1" thickBot="1" x14ac:dyDescent="0.3">
      <c r="B217" s="216"/>
      <c r="C217" s="217"/>
      <c r="D217" s="218"/>
      <c r="E217" s="20"/>
      <c r="F217" s="219"/>
      <c r="G217" s="21"/>
      <c r="H217" s="10"/>
      <c r="I217" s="10"/>
      <c r="J217" s="10"/>
      <c r="K217" s="10"/>
      <c r="L217" s="10"/>
      <c r="M217" s="10"/>
    </row>
    <row r="218" spans="2:13" s="11" customFormat="1" ht="22.5" customHeight="1" thickBot="1" x14ac:dyDescent="0.3">
      <c r="B218" s="220"/>
      <c r="C218" s="221"/>
      <c r="D218" s="221"/>
      <c r="E218" s="221"/>
      <c r="F218" s="222"/>
      <c r="G218" s="223"/>
      <c r="H218" s="10"/>
      <c r="I218" s="10"/>
      <c r="J218" s="10"/>
      <c r="K218" s="10"/>
      <c r="L218" s="10"/>
      <c r="M218" s="10"/>
    </row>
    <row r="219" spans="2:13" s="11" customFormat="1" ht="22.5" hidden="1" customHeight="1" thickBot="1" x14ac:dyDescent="0.3">
      <c r="B219" s="178"/>
      <c r="C219" s="175"/>
      <c r="D219" s="175"/>
      <c r="E219" s="175"/>
      <c r="F219" s="180"/>
      <c r="G219" s="177"/>
      <c r="H219" s="10"/>
      <c r="I219" s="10"/>
      <c r="J219" s="10"/>
      <c r="K219" s="10"/>
      <c r="L219" s="10"/>
      <c r="M219" s="10"/>
    </row>
    <row r="220" spans="2:13" s="11" customFormat="1" ht="20.7" hidden="1" customHeight="1" thickBot="1" x14ac:dyDescent="0.3">
      <c r="B220" s="172"/>
      <c r="C220" s="173"/>
      <c r="D220" s="173"/>
      <c r="E220" s="173"/>
      <c r="F220" s="224"/>
      <c r="G220" s="225"/>
      <c r="H220" s="10"/>
      <c r="I220" s="10"/>
      <c r="J220" s="10"/>
      <c r="K220" s="10"/>
      <c r="L220" s="10"/>
      <c r="M220" s="10"/>
    </row>
    <row r="221" spans="2:13" s="11" customFormat="1" ht="20.7" hidden="1" customHeight="1" thickBot="1" x14ac:dyDescent="0.3">
      <c r="B221" s="220"/>
      <c r="C221" s="221"/>
      <c r="D221" s="221"/>
      <c r="E221" s="221"/>
      <c r="F221" s="222"/>
      <c r="G221" s="223"/>
      <c r="H221" s="10"/>
      <c r="I221" s="10"/>
      <c r="J221" s="10"/>
      <c r="K221" s="10"/>
      <c r="L221" s="10"/>
      <c r="M221" s="10"/>
    </row>
    <row r="222" spans="2:13" ht="23.7" customHeight="1" thickBot="1" x14ac:dyDescent="0.35">
      <c r="B222" s="657" t="s">
        <v>182</v>
      </c>
      <c r="C222" s="658"/>
      <c r="D222" s="658"/>
      <c r="E222" s="658"/>
      <c r="F222" s="658"/>
      <c r="G222" s="659"/>
    </row>
    <row r="223" spans="2:13" ht="23.7" customHeight="1" x14ac:dyDescent="0.25">
      <c r="B223" s="226"/>
      <c r="C223" s="227"/>
      <c r="D223" s="227"/>
      <c r="E223" s="173"/>
      <c r="F223" s="224"/>
      <c r="G223" s="225"/>
    </row>
    <row r="224" spans="2:13" s="230" customFormat="1" ht="29.1" customHeight="1" x14ac:dyDescent="0.3">
      <c r="B224" s="690" t="s">
        <v>467</v>
      </c>
      <c r="C224" s="691"/>
      <c r="D224" s="691"/>
      <c r="E224" s="691"/>
      <c r="F224" s="691"/>
      <c r="G224" s="228"/>
      <c r="H224" s="229"/>
      <c r="I224" s="10"/>
      <c r="J224" s="10"/>
      <c r="K224" s="10"/>
      <c r="L224" s="10"/>
      <c r="M224" s="10"/>
    </row>
    <row r="225" spans="2:13" ht="22.5" customHeight="1" x14ac:dyDescent="0.25">
      <c r="B225" s="677" t="s">
        <v>183</v>
      </c>
      <c r="C225" s="678" t="s">
        <v>184</v>
      </c>
      <c r="D225" s="678" t="s">
        <v>185</v>
      </c>
      <c r="E225" s="678" t="s">
        <v>186</v>
      </c>
      <c r="F225" s="679" t="s">
        <v>187</v>
      </c>
      <c r="G225" s="231"/>
    </row>
    <row r="226" spans="2:13" ht="22.5" customHeight="1" x14ac:dyDescent="0.25">
      <c r="B226" s="677"/>
      <c r="C226" s="678"/>
      <c r="D226" s="678"/>
      <c r="E226" s="678"/>
      <c r="F226" s="679"/>
      <c r="G226" s="231"/>
    </row>
    <row r="227" spans="2:13" s="175" customFormat="1" ht="22.5" customHeight="1" x14ac:dyDescent="0.25">
      <c r="B227" s="677"/>
      <c r="C227" s="678"/>
      <c r="D227" s="678"/>
      <c r="E227" s="678"/>
      <c r="F227" s="679"/>
      <c r="G227" s="231"/>
      <c r="H227" s="4"/>
      <c r="I227" s="4"/>
      <c r="J227" s="4"/>
      <c r="K227" s="4"/>
      <c r="L227" s="4"/>
      <c r="M227" s="4"/>
    </row>
    <row r="228" spans="2:13" s="230" customFormat="1" ht="22.5" customHeight="1" x14ac:dyDescent="0.3">
      <c r="B228" s="232" t="s">
        <v>188</v>
      </c>
      <c r="C228" s="233">
        <v>3613</v>
      </c>
      <c r="D228" s="234">
        <f>C228/$C$233</f>
        <v>0.89630364673778218</v>
      </c>
      <c r="E228" s="235">
        <v>2629743735.7500019</v>
      </c>
      <c r="F228" s="236">
        <f>E228/$E$233</f>
        <v>0.9017599141677034</v>
      </c>
      <c r="G228" s="231"/>
      <c r="H228" s="10"/>
      <c r="I228" s="10"/>
      <c r="J228" s="10"/>
      <c r="K228" s="10"/>
      <c r="L228" s="10"/>
      <c r="M228" s="10"/>
    </row>
    <row r="229" spans="2:13" s="230" customFormat="1" ht="22.5" customHeight="1" x14ac:dyDescent="0.3">
      <c r="B229" s="232" t="s">
        <v>189</v>
      </c>
      <c r="C229" s="233">
        <v>291</v>
      </c>
      <c r="D229" s="234">
        <f>C229/$C$233</f>
        <v>7.2190523443314308E-2</v>
      </c>
      <c r="E229" s="235">
        <v>216636513.22000003</v>
      </c>
      <c r="F229" s="237">
        <f>E229/$E$233</f>
        <v>7.4286372816909807E-2</v>
      </c>
      <c r="G229" s="231"/>
      <c r="H229" s="10"/>
      <c r="I229" s="10"/>
      <c r="J229" s="10"/>
      <c r="K229" s="10"/>
      <c r="L229" s="10"/>
      <c r="M229" s="10"/>
    </row>
    <row r="230" spans="2:13" s="230" customFormat="1" ht="22.5" customHeight="1" x14ac:dyDescent="0.3">
      <c r="B230" s="232" t="s">
        <v>190</v>
      </c>
      <c r="C230" s="233">
        <v>92</v>
      </c>
      <c r="D230" s="234">
        <f>C230/$C$233</f>
        <v>2.2823120813693872E-2</v>
      </c>
      <c r="E230" s="235">
        <v>60278617.159999996</v>
      </c>
      <c r="F230" s="237">
        <f>E230/$E$233</f>
        <v>2.067001430496683E-2</v>
      </c>
      <c r="G230" s="238"/>
      <c r="H230" s="10"/>
      <c r="I230" s="10"/>
      <c r="J230" s="10"/>
      <c r="K230" s="10"/>
      <c r="L230" s="10"/>
      <c r="M230" s="10"/>
    </row>
    <row r="231" spans="2:13" s="230" customFormat="1" ht="22.5" customHeight="1" x14ac:dyDescent="0.3">
      <c r="B231" s="232" t="s">
        <v>191</v>
      </c>
      <c r="C231" s="233">
        <v>35</v>
      </c>
      <c r="D231" s="234">
        <f>C231/$C$233</f>
        <v>8.6827090052096247E-3</v>
      </c>
      <c r="E231" s="235">
        <v>9576036.790000001</v>
      </c>
      <c r="F231" s="237">
        <f>E231/$E$233</f>
        <v>3.2836987104199302E-3</v>
      </c>
      <c r="G231" s="231"/>
      <c r="H231" s="10"/>
      <c r="I231" s="10"/>
      <c r="J231" s="10"/>
      <c r="K231" s="10"/>
      <c r="L231" s="10"/>
      <c r="M231" s="10"/>
    </row>
    <row r="232" spans="2:13" s="230" customFormat="1" ht="22.5" customHeight="1" x14ac:dyDescent="0.3">
      <c r="B232" s="232" t="s">
        <v>192</v>
      </c>
      <c r="C232" s="233">
        <v>0</v>
      </c>
      <c r="D232" s="234">
        <f>C232/$C$233</f>
        <v>0</v>
      </c>
      <c r="E232" s="235">
        <v>0</v>
      </c>
      <c r="F232" s="237">
        <f>E232/$E$233</f>
        <v>0</v>
      </c>
      <c r="G232" s="231"/>
      <c r="H232" s="10"/>
      <c r="I232" s="10"/>
      <c r="J232" s="10"/>
      <c r="K232" s="10"/>
      <c r="L232" s="10"/>
      <c r="M232" s="10"/>
    </row>
    <row r="233" spans="2:13" s="230" customFormat="1" ht="22.5" customHeight="1" thickBot="1" x14ac:dyDescent="0.35">
      <c r="B233" s="239" t="s">
        <v>193</v>
      </c>
      <c r="C233" s="240">
        <f>SUM(C228:C232)</f>
        <v>4031</v>
      </c>
      <c r="D233" s="241">
        <f>SUM(D228:D232)</f>
        <v>1</v>
      </c>
      <c r="E233" s="240">
        <f>SUM(E228:E232)</f>
        <v>2916234902.920002</v>
      </c>
      <c r="F233" s="242">
        <f>SUM(F228:F232)+0.02%</f>
        <v>1.0002</v>
      </c>
      <c r="G233" s="231"/>
      <c r="H233" s="243">
        <v>0</v>
      </c>
      <c r="I233" s="244"/>
      <c r="J233" s="10"/>
      <c r="K233" s="10"/>
      <c r="L233" s="10"/>
      <c r="M233" s="10"/>
    </row>
    <row r="234" spans="2:13" s="175" customFormat="1" ht="20.7" customHeight="1" thickBot="1" x14ac:dyDescent="0.3">
      <c r="B234" s="178"/>
      <c r="E234" s="245"/>
      <c r="F234" s="246"/>
      <c r="G234" s="247"/>
      <c r="H234" s="4"/>
      <c r="I234" s="248"/>
      <c r="J234" s="4"/>
      <c r="K234" s="4"/>
      <c r="L234" s="4"/>
      <c r="M234" s="4"/>
    </row>
    <row r="235" spans="2:13" s="230" customFormat="1" ht="29.1" customHeight="1" x14ac:dyDescent="0.3">
      <c r="B235" s="683" t="s">
        <v>468</v>
      </c>
      <c r="C235" s="684"/>
      <c r="D235" s="684"/>
      <c r="E235" s="684"/>
      <c r="F235" s="685"/>
      <c r="G235" s="228"/>
      <c r="H235" s="229"/>
      <c r="I235" s="10"/>
      <c r="J235" s="10"/>
      <c r="K235" s="10"/>
      <c r="L235" s="10"/>
      <c r="M235" s="10"/>
    </row>
    <row r="236" spans="2:13" s="175" customFormat="1" ht="47.85" customHeight="1" x14ac:dyDescent="0.25">
      <c r="B236" s="249"/>
      <c r="C236" s="250" t="s">
        <v>194</v>
      </c>
      <c r="D236" s="250" t="s">
        <v>110</v>
      </c>
      <c r="E236" s="250" t="s">
        <v>113</v>
      </c>
      <c r="F236" s="251" t="s">
        <v>115</v>
      </c>
      <c r="G236" s="252"/>
      <c r="H236" s="253"/>
      <c r="I236" s="254"/>
      <c r="J236" s="4"/>
      <c r="K236" s="4"/>
      <c r="L236" s="4"/>
      <c r="M236" s="4"/>
    </row>
    <row r="237" spans="2:13" s="230" customFormat="1" ht="18.75" customHeight="1" x14ac:dyDescent="0.3">
      <c r="B237" s="255" t="s">
        <v>195</v>
      </c>
      <c r="C237" s="256"/>
      <c r="D237" s="257">
        <v>2.2000000000000002</v>
      </c>
      <c r="E237" s="258">
        <v>1.8</v>
      </c>
      <c r="F237" s="258">
        <v>1.4</v>
      </c>
      <c r="G237" s="259"/>
      <c r="H237" s="229"/>
      <c r="I237" s="260"/>
      <c r="J237" s="10"/>
      <c r="K237" s="10"/>
      <c r="L237" s="10"/>
      <c r="M237" s="10"/>
    </row>
    <row r="238" spans="2:13" s="230" customFormat="1" ht="20.7" customHeight="1" x14ac:dyDescent="0.3">
      <c r="B238" s="261" t="s">
        <v>188</v>
      </c>
      <c r="C238" s="262">
        <v>2.1089211343077698E-2</v>
      </c>
      <c r="D238" s="263">
        <v>4.5999999999999999E-2</v>
      </c>
      <c r="E238" s="264">
        <v>3.7999999999999999E-2</v>
      </c>
      <c r="F238" s="264">
        <v>0.03</v>
      </c>
      <c r="G238" s="265"/>
      <c r="H238" s="266"/>
      <c r="I238" s="260"/>
      <c r="J238" s="10"/>
      <c r="K238" s="10"/>
      <c r="L238" s="10"/>
      <c r="M238" s="10"/>
    </row>
    <row r="239" spans="2:13" s="230" customFormat="1" ht="20.7" customHeight="1" x14ac:dyDescent="0.3">
      <c r="B239" s="261" t="s">
        <v>196</v>
      </c>
      <c r="C239" s="262">
        <v>0.23559907834101382</v>
      </c>
      <c r="D239" s="263">
        <v>0.51800000000000002</v>
      </c>
      <c r="E239" s="267">
        <v>0.42399999999999999</v>
      </c>
      <c r="F239" s="264">
        <v>0.33</v>
      </c>
      <c r="G239" s="268"/>
      <c r="H239" s="269"/>
      <c r="I239" s="10"/>
      <c r="J239" s="10"/>
      <c r="K239" s="10"/>
      <c r="L239" s="10"/>
      <c r="M239" s="10"/>
    </row>
    <row r="240" spans="2:13" s="230" customFormat="1" ht="20.7" customHeight="1" x14ac:dyDescent="0.3">
      <c r="B240" s="270" t="s">
        <v>197</v>
      </c>
      <c r="C240" s="262">
        <v>0.44796784278695845</v>
      </c>
      <c r="D240" s="263">
        <v>0.98599999999999999</v>
      </c>
      <c r="E240" s="267">
        <v>0.80600000000000005</v>
      </c>
      <c r="F240" s="264">
        <v>0.627</v>
      </c>
      <c r="G240" s="268"/>
      <c r="H240" s="10"/>
      <c r="I240" s="10"/>
      <c r="J240" s="10"/>
      <c r="K240" s="10"/>
      <c r="L240" s="10"/>
      <c r="M240" s="10"/>
    </row>
    <row r="241" spans="2:13" s="230" customFormat="1" ht="20.7" customHeight="1" x14ac:dyDescent="0.3">
      <c r="B241" s="261" t="s">
        <v>198</v>
      </c>
      <c r="C241" s="262">
        <v>0.8106365834004835</v>
      </c>
      <c r="D241" s="263">
        <v>1</v>
      </c>
      <c r="E241" s="271">
        <v>1</v>
      </c>
      <c r="F241" s="264">
        <v>1</v>
      </c>
      <c r="G241" s="268"/>
      <c r="H241" s="10"/>
      <c r="I241" s="10"/>
      <c r="J241" s="10"/>
      <c r="K241" s="10"/>
      <c r="L241" s="10"/>
      <c r="M241" s="10"/>
    </row>
    <row r="242" spans="2:13" s="230" customFormat="1" ht="20.7" customHeight="1" x14ac:dyDescent="0.3">
      <c r="B242" s="261" t="s">
        <v>199</v>
      </c>
      <c r="C242" s="262">
        <v>1</v>
      </c>
      <c r="D242" s="263">
        <v>1</v>
      </c>
      <c r="E242" s="264">
        <v>1</v>
      </c>
      <c r="F242" s="264">
        <v>1</v>
      </c>
      <c r="G242" s="268"/>
      <c r="H242" s="272"/>
      <c r="I242" s="10"/>
      <c r="J242" s="10"/>
      <c r="K242" s="10"/>
      <c r="L242" s="10"/>
      <c r="M242" s="10"/>
    </row>
    <row r="243" spans="2:13" s="175" customFormat="1" ht="20.7" customHeight="1" x14ac:dyDescent="0.25">
      <c r="B243" s="273" t="s">
        <v>75</v>
      </c>
      <c r="C243" s="274"/>
      <c r="D243" s="275">
        <v>0.10399685652630762</v>
      </c>
      <c r="E243" s="275">
        <v>8.5685373287055305E-2</v>
      </c>
      <c r="F243" s="275">
        <v>6.7373890047803003E-2</v>
      </c>
      <c r="G243" s="276"/>
      <c r="H243" s="4"/>
      <c r="I243" s="4"/>
      <c r="J243" s="4"/>
      <c r="K243" s="4"/>
      <c r="L243" s="4"/>
      <c r="M243" s="4"/>
    </row>
    <row r="244" spans="2:13" s="175" customFormat="1" ht="20.7" customHeight="1" x14ac:dyDescent="0.25">
      <c r="B244" s="277" t="s">
        <v>200</v>
      </c>
      <c r="C244" s="278"/>
      <c r="D244" s="279">
        <v>9.5238095238095233E-2</v>
      </c>
      <c r="E244" s="280">
        <v>8.6305589724024787E-2</v>
      </c>
      <c r="F244" s="280">
        <v>6.7333521372045221E-2</v>
      </c>
      <c r="G244" s="276"/>
      <c r="H244" s="281"/>
      <c r="I244" s="4"/>
      <c r="J244" s="4"/>
      <c r="K244" s="4"/>
      <c r="L244" s="4"/>
      <c r="M244" s="4"/>
    </row>
    <row r="245" spans="2:13" s="175" customFormat="1" ht="20.7" customHeight="1" x14ac:dyDescent="0.25">
      <c r="B245" s="277" t="s">
        <v>201</v>
      </c>
      <c r="C245" s="278"/>
      <c r="D245" s="279">
        <v>1.0039562837909119E-2</v>
      </c>
      <c r="E245" s="280">
        <v>0</v>
      </c>
      <c r="F245" s="280">
        <v>0</v>
      </c>
      <c r="G245" s="276"/>
      <c r="H245" s="4"/>
      <c r="I245" s="4"/>
      <c r="J245" s="4"/>
      <c r="K245" s="4"/>
      <c r="L245" s="4"/>
      <c r="M245" s="4"/>
    </row>
    <row r="246" spans="2:13" s="230" customFormat="1" ht="39.450000000000003" customHeight="1" x14ac:dyDescent="0.3">
      <c r="B246" s="282" t="s">
        <v>202</v>
      </c>
      <c r="C246" s="283"/>
      <c r="D246" s="284">
        <v>4.6853999383450487E-2</v>
      </c>
      <c r="E246" s="284">
        <v>3.4274149314822124E-2</v>
      </c>
      <c r="F246" s="284">
        <v>2.6949556019121204E-2</v>
      </c>
      <c r="G246" s="268"/>
      <c r="H246" s="10"/>
      <c r="I246" s="10"/>
      <c r="J246" s="10"/>
      <c r="K246" s="10"/>
      <c r="L246" s="10"/>
      <c r="M246" s="10"/>
    </row>
    <row r="247" spans="2:13" s="230" customFormat="1" ht="19.649999999999999" customHeight="1" x14ac:dyDescent="0.3">
      <c r="B247" s="285" t="s">
        <v>203</v>
      </c>
      <c r="C247" s="286"/>
      <c r="D247" s="287">
        <v>4.9000000000000002E-2</v>
      </c>
      <c r="E247" s="288">
        <v>3.5000000000000003E-2</v>
      </c>
      <c r="F247" s="288">
        <v>2.7E-2</v>
      </c>
      <c r="G247" s="268"/>
      <c r="H247" s="10"/>
      <c r="I247" s="10"/>
      <c r="J247" s="10"/>
      <c r="K247" s="10"/>
      <c r="L247" s="10"/>
      <c r="M247" s="10"/>
    </row>
    <row r="248" spans="2:13" s="230" customFormat="1" ht="21.6" customHeight="1" x14ac:dyDescent="0.3">
      <c r="B248" s="282" t="s">
        <v>204</v>
      </c>
      <c r="C248" s="283"/>
      <c r="D248" s="284">
        <v>4.9000000000000002E-2</v>
      </c>
      <c r="E248" s="289">
        <v>3.5000000000000003E-2</v>
      </c>
      <c r="F248" s="289">
        <v>2.7E-2</v>
      </c>
      <c r="G248" s="268"/>
      <c r="H248" s="10"/>
      <c r="I248" s="10"/>
      <c r="J248" s="10"/>
      <c r="K248" s="10"/>
      <c r="L248" s="10"/>
      <c r="M248" s="10"/>
    </row>
    <row r="249" spans="2:13" s="230" customFormat="1" ht="13.8" x14ac:dyDescent="0.3">
      <c r="B249" s="290"/>
      <c r="C249" s="291"/>
      <c r="D249" s="292"/>
      <c r="E249" s="293"/>
      <c r="F249" s="293"/>
      <c r="G249" s="294"/>
      <c r="H249" s="10"/>
      <c r="I249" s="10"/>
      <c r="J249" s="10"/>
      <c r="K249" s="10"/>
      <c r="L249" s="10"/>
      <c r="M249" s="10"/>
    </row>
    <row r="250" spans="2:13" s="175" customFormat="1" ht="20.7" customHeight="1" x14ac:dyDescent="0.25">
      <c r="B250" s="686" t="s">
        <v>205</v>
      </c>
      <c r="C250" s="687"/>
      <c r="D250" s="295">
        <f>D243*$E$76</f>
        <v>305750758.18734443</v>
      </c>
      <c r="E250" s="295">
        <f>E243*$E$76</f>
        <v>251914997.46394259</v>
      </c>
      <c r="F250" s="295">
        <f>F243*$E$76</f>
        <v>198079236.74054083</v>
      </c>
      <c r="G250" s="276"/>
      <c r="H250" s="4"/>
      <c r="I250" s="4"/>
      <c r="J250" s="4"/>
      <c r="K250" s="4"/>
      <c r="L250" s="4"/>
      <c r="M250" s="4"/>
    </row>
    <row r="251" spans="2:13" s="175" customFormat="1" ht="20.7" customHeight="1" x14ac:dyDescent="0.25">
      <c r="B251" s="688" t="s">
        <v>206</v>
      </c>
      <c r="C251" s="689"/>
      <c r="D251" s="296">
        <f>$E$76*D244*60%</f>
        <v>168000000</v>
      </c>
      <c r="E251" s="297">
        <f>$E$76*E244*60%</f>
        <v>152243060.27317971</v>
      </c>
      <c r="F251" s="297">
        <f>$E$76*F244*60%</f>
        <v>118776331.70028777</v>
      </c>
      <c r="G251" s="298"/>
      <c r="H251" s="4"/>
      <c r="I251" s="4"/>
      <c r="J251" s="4"/>
      <c r="K251" s="4"/>
      <c r="L251" s="4"/>
      <c r="M251" s="4"/>
    </row>
    <row r="252" spans="2:13" s="175" customFormat="1" ht="20.7" customHeight="1" x14ac:dyDescent="0.25">
      <c r="B252" s="688" t="s">
        <v>207</v>
      </c>
      <c r="C252" s="689"/>
      <c r="D252" s="296">
        <f>D246*$E$76</f>
        <v>137750758.18734443</v>
      </c>
      <c r="E252" s="297">
        <f>E246*$E$76</f>
        <v>100765998.98557705</v>
      </c>
      <c r="F252" s="297">
        <f>F246*$E$76</f>
        <v>79231694.696216345</v>
      </c>
      <c r="G252" s="298"/>
      <c r="H252" s="4"/>
      <c r="I252" s="4"/>
      <c r="J252" s="4"/>
      <c r="K252" s="4"/>
      <c r="L252" s="4"/>
      <c r="M252" s="4"/>
    </row>
    <row r="253" spans="2:13" s="175" customFormat="1" ht="20.7" customHeight="1" x14ac:dyDescent="0.25">
      <c r="B253" s="686" t="s">
        <v>208</v>
      </c>
      <c r="C253" s="687"/>
      <c r="D253" s="299">
        <f>$E$76*D248</f>
        <v>144060000</v>
      </c>
      <c r="E253" s="299">
        <f>$E$76*E248</f>
        <v>102900000.00000001</v>
      </c>
      <c r="F253" s="299">
        <f>$E$76*F248</f>
        <v>79380000</v>
      </c>
      <c r="G253" s="298"/>
      <c r="H253" s="166">
        <v>0</v>
      </c>
      <c r="I253" s="300">
        <v>0</v>
      </c>
      <c r="J253" s="300">
        <v>0</v>
      </c>
      <c r="K253" s="4"/>
      <c r="L253" s="4"/>
      <c r="M253" s="4"/>
    </row>
    <row r="254" spans="2:13" s="175" customFormat="1" ht="20.7" customHeight="1" x14ac:dyDescent="0.25">
      <c r="B254" s="301" t="s">
        <v>209</v>
      </c>
      <c r="C254" s="1"/>
      <c r="D254" s="1"/>
      <c r="E254" s="302"/>
      <c r="F254" s="303"/>
      <c r="G254" s="298"/>
      <c r="H254" s="4"/>
      <c r="I254" s="4"/>
      <c r="J254" s="4"/>
      <c r="K254" s="4"/>
      <c r="L254" s="4"/>
      <c r="M254" s="4"/>
    </row>
    <row r="255" spans="2:13" s="175" customFormat="1" ht="20.7" customHeight="1" x14ac:dyDescent="0.3">
      <c r="B255" s="304"/>
      <c r="C255" s="1"/>
      <c r="D255" s="1"/>
      <c r="E255" s="302"/>
      <c r="F255" s="303"/>
      <c r="G255" s="298"/>
      <c r="H255" s="4"/>
      <c r="I255" s="4"/>
      <c r="J255" s="4"/>
      <c r="K255" s="4"/>
      <c r="L255" s="4"/>
      <c r="M255" s="4"/>
    </row>
    <row r="256" spans="2:13" s="175" customFormat="1" ht="20.7" customHeight="1" x14ac:dyDescent="0.25">
      <c r="B256" s="690" t="str">
        <f>"Portfolio arrears composition as at the reporting date - "&amp;TEXT(G6,"dd mmmm yyyy")&amp;""</f>
        <v>Portfolio arrears composition as at the reporting date - 31 July 2025</v>
      </c>
      <c r="C256" s="691"/>
      <c r="D256" s="691"/>
      <c r="E256" s="691"/>
      <c r="F256" s="691"/>
      <c r="G256" s="298"/>
      <c r="H256" s="4"/>
      <c r="I256" s="4"/>
      <c r="J256" s="4"/>
      <c r="K256" s="4"/>
      <c r="L256" s="4"/>
      <c r="M256" s="4"/>
    </row>
    <row r="257" spans="2:13" s="175" customFormat="1" ht="20.7" customHeight="1" x14ac:dyDescent="0.25">
      <c r="B257" s="677" t="s">
        <v>183</v>
      </c>
      <c r="C257" s="678" t="s">
        <v>184</v>
      </c>
      <c r="D257" s="678" t="s">
        <v>185</v>
      </c>
      <c r="E257" s="678" t="s">
        <v>186</v>
      </c>
      <c r="F257" s="679" t="s">
        <v>187</v>
      </c>
      <c r="G257" s="298"/>
      <c r="H257" s="4"/>
      <c r="I257" s="4"/>
      <c r="J257" s="4"/>
      <c r="K257" s="4"/>
      <c r="L257" s="4"/>
      <c r="M257" s="4"/>
    </row>
    <row r="258" spans="2:13" s="175" customFormat="1" ht="20.7" customHeight="1" x14ac:dyDescent="0.25">
      <c r="B258" s="677"/>
      <c r="C258" s="678"/>
      <c r="D258" s="678"/>
      <c r="E258" s="678"/>
      <c r="F258" s="679"/>
      <c r="G258" s="298"/>
      <c r="H258" s="4"/>
      <c r="I258" s="4"/>
      <c r="J258" s="4"/>
      <c r="K258" s="4"/>
      <c r="L258" s="4"/>
      <c r="M258" s="4"/>
    </row>
    <row r="259" spans="2:13" s="175" customFormat="1" ht="20.7" customHeight="1" x14ac:dyDescent="0.25">
      <c r="B259" s="677"/>
      <c r="C259" s="678"/>
      <c r="D259" s="678"/>
      <c r="E259" s="678"/>
      <c r="F259" s="679"/>
      <c r="G259" s="298"/>
      <c r="H259" s="4"/>
      <c r="I259" s="4"/>
      <c r="J259" s="4"/>
      <c r="K259" s="4"/>
      <c r="L259" s="4"/>
      <c r="M259" s="4"/>
    </row>
    <row r="260" spans="2:13" s="175" customFormat="1" ht="20.7" customHeight="1" x14ac:dyDescent="0.25">
      <c r="B260" s="305" t="s">
        <v>188</v>
      </c>
      <c r="C260" s="306">
        <v>3712</v>
      </c>
      <c r="D260" s="307">
        <f>C260/$C$265</f>
        <v>0.92223602484472045</v>
      </c>
      <c r="E260" s="308">
        <v>2711620566.7500038</v>
      </c>
      <c r="F260" s="309">
        <f t="shared" ref="F260:F265" si="0">E260/$E$265</f>
        <v>0.92414324960843297</v>
      </c>
      <c r="G260" s="298"/>
      <c r="H260" s="4">
        <v>0</v>
      </c>
      <c r="I260" s="4">
        <v>0</v>
      </c>
      <c r="J260" s="4"/>
      <c r="K260" s="4"/>
      <c r="L260" s="4"/>
      <c r="M260" s="4"/>
    </row>
    <row r="261" spans="2:13" s="175" customFormat="1" ht="20.7" customHeight="1" x14ac:dyDescent="0.25">
      <c r="B261" s="305" t="s">
        <v>189</v>
      </c>
      <c r="C261" s="306">
        <v>201</v>
      </c>
      <c r="D261" s="307">
        <f>C261/$C$265</f>
        <v>4.9937888198757767E-2</v>
      </c>
      <c r="E261" s="308">
        <v>139504787.91000003</v>
      </c>
      <c r="F261" s="307">
        <f t="shared" si="0"/>
        <v>4.7544412966893011E-2</v>
      </c>
      <c r="G261" s="298"/>
      <c r="H261" s="4">
        <v>0</v>
      </c>
      <c r="I261" s="4">
        <v>1</v>
      </c>
      <c r="J261" s="4"/>
      <c r="K261" s="4"/>
      <c r="L261" s="4"/>
      <c r="M261" s="4"/>
    </row>
    <row r="262" spans="2:13" s="175" customFormat="1" ht="20.7" customHeight="1" x14ac:dyDescent="0.25">
      <c r="B262" s="305" t="s">
        <v>190</v>
      </c>
      <c r="C262" s="306">
        <v>94</v>
      </c>
      <c r="D262" s="307">
        <f>C262/$C$265</f>
        <v>2.3354037267080744E-2</v>
      </c>
      <c r="E262" s="308">
        <v>68887274.039999992</v>
      </c>
      <c r="F262" s="307">
        <f t="shared" si="0"/>
        <v>2.3477366291071316E-2</v>
      </c>
      <c r="G262" s="298"/>
      <c r="H262" s="4">
        <v>1</v>
      </c>
      <c r="I262" s="4">
        <v>2</v>
      </c>
      <c r="J262" s="4"/>
      <c r="K262" s="4"/>
      <c r="L262" s="4"/>
      <c r="M262" s="4"/>
    </row>
    <row r="263" spans="2:13" s="175" customFormat="1" ht="20.7" customHeight="1" x14ac:dyDescent="0.25">
      <c r="B263" s="305" t="s">
        <v>191</v>
      </c>
      <c r="C263" s="306">
        <v>16</v>
      </c>
      <c r="D263" s="307">
        <f>C263/$C$265</f>
        <v>3.9751552795031057E-3</v>
      </c>
      <c r="E263" s="308">
        <v>11841233.189999998</v>
      </c>
      <c r="F263" s="307">
        <f t="shared" si="0"/>
        <v>4.0355925359769227E-3</v>
      </c>
      <c r="G263" s="298"/>
      <c r="H263" s="4">
        <v>2</v>
      </c>
      <c r="I263" s="4">
        <v>3</v>
      </c>
      <c r="J263" s="4"/>
      <c r="K263" s="4"/>
      <c r="L263" s="4"/>
      <c r="M263" s="4"/>
    </row>
    <row r="264" spans="2:13" s="175" customFormat="1" ht="20.7" customHeight="1" x14ac:dyDescent="0.25">
      <c r="B264" s="305" t="s">
        <v>192</v>
      </c>
      <c r="C264" s="306">
        <v>2</v>
      </c>
      <c r="D264" s="307">
        <f>C264/$C$265</f>
        <v>4.9689440993788822E-4</v>
      </c>
      <c r="E264" s="308">
        <v>2345536.2000000002</v>
      </c>
      <c r="F264" s="307">
        <f t="shared" si="0"/>
        <v>7.9937859762591816E-4</v>
      </c>
      <c r="G264" s="298"/>
      <c r="H264" s="4">
        <v>3</v>
      </c>
      <c r="I264" s="4">
        <v>999</v>
      </c>
      <c r="J264" s="4"/>
      <c r="K264" s="4"/>
      <c r="L264" s="4"/>
      <c r="M264" s="4"/>
    </row>
    <row r="265" spans="2:13" s="175" customFormat="1" ht="20.7" customHeight="1" x14ac:dyDescent="0.25">
      <c r="B265" s="310" t="s">
        <v>193</v>
      </c>
      <c r="C265" s="311">
        <f>SUM(C260:C264)</f>
        <v>4025</v>
      </c>
      <c r="D265" s="312">
        <f>SUM(D260:D264)</f>
        <v>1</v>
      </c>
      <c r="E265" s="311">
        <f>SUM(E260:E264)</f>
        <v>2934199398.0900035</v>
      </c>
      <c r="F265" s="313">
        <f t="shared" si="0"/>
        <v>1</v>
      </c>
      <c r="G265" s="298"/>
      <c r="H265" s="314">
        <v>0</v>
      </c>
      <c r="I265" s="315">
        <v>-4.291534423828125E-6</v>
      </c>
      <c r="J265" s="4"/>
      <c r="K265" s="4"/>
      <c r="L265" s="4"/>
      <c r="M265" s="4"/>
    </row>
    <row r="266" spans="2:13" s="175" customFormat="1" ht="20.7" customHeight="1" thickBot="1" x14ac:dyDescent="0.3">
      <c r="B266" s="19"/>
      <c r="C266" s="20"/>
      <c r="D266" s="20"/>
      <c r="E266" s="316"/>
      <c r="F266" s="317"/>
      <c r="G266" s="318"/>
      <c r="H266" s="4"/>
      <c r="I266" s="4"/>
      <c r="J266" s="4"/>
      <c r="K266" s="4"/>
      <c r="L266" s="4"/>
      <c r="M266" s="4"/>
    </row>
    <row r="267" spans="2:13" s="175" customFormat="1" ht="23.7" customHeight="1" thickBot="1" x14ac:dyDescent="0.3">
      <c r="B267" s="680" t="s">
        <v>210</v>
      </c>
      <c r="C267" s="681"/>
      <c r="D267" s="681"/>
      <c r="E267" s="681"/>
      <c r="F267" s="681"/>
      <c r="G267" s="682"/>
      <c r="H267" s="4"/>
      <c r="I267" s="4"/>
      <c r="J267" s="4"/>
      <c r="K267" s="4"/>
      <c r="L267" s="4"/>
      <c r="M267" s="4"/>
    </row>
    <row r="268" spans="2:13" s="175" customFormat="1" ht="2.85" customHeight="1" x14ac:dyDescent="0.25">
      <c r="B268" s="319"/>
      <c r="C268" s="320"/>
      <c r="D268" s="320"/>
      <c r="E268" s="1"/>
      <c r="F268" s="2"/>
      <c r="G268" s="298"/>
      <c r="H268" s="4"/>
      <c r="I268" s="4"/>
      <c r="J268" s="4"/>
      <c r="K268" s="4"/>
      <c r="L268" s="4"/>
      <c r="M268" s="4"/>
    </row>
    <row r="269" spans="2:13" s="175" customFormat="1" ht="22.5" customHeight="1" thickBot="1" x14ac:dyDescent="0.3">
      <c r="B269" s="669" t="s">
        <v>211</v>
      </c>
      <c r="C269" s="670"/>
      <c r="D269" s="670"/>
      <c r="E269" s="20"/>
      <c r="F269" s="219"/>
      <c r="G269" s="318"/>
      <c r="H269" s="4"/>
      <c r="I269" s="4"/>
      <c r="J269" s="4"/>
      <c r="K269" s="4"/>
      <c r="L269" s="4"/>
      <c r="M269" s="4"/>
    </row>
    <row r="270" spans="2:13" s="175" customFormat="1" ht="22.5" customHeight="1" x14ac:dyDescent="0.25">
      <c r="B270" s="671" t="s">
        <v>212</v>
      </c>
      <c r="C270" s="672"/>
      <c r="D270" s="672"/>
      <c r="E270" s="672"/>
      <c r="F270" s="321"/>
      <c r="G270" s="322">
        <v>0</v>
      </c>
      <c r="H270" s="323"/>
      <c r="I270" s="4"/>
      <c r="J270" s="4"/>
      <c r="K270" s="4"/>
      <c r="L270" s="4"/>
      <c r="M270" s="4"/>
    </row>
    <row r="271" spans="2:13" s="175" customFormat="1" ht="22.5" customHeight="1" x14ac:dyDescent="0.25">
      <c r="B271" s="673" t="s">
        <v>213</v>
      </c>
      <c r="C271" s="674"/>
      <c r="D271" s="674"/>
      <c r="E271" s="674"/>
      <c r="F271" s="324"/>
      <c r="G271" s="325">
        <v>0</v>
      </c>
      <c r="H271" s="4"/>
      <c r="I271" s="4"/>
      <c r="J271" s="4"/>
      <c r="K271" s="4"/>
      <c r="L271" s="4"/>
      <c r="M271" s="4"/>
    </row>
    <row r="272" spans="2:13" ht="22.5" customHeight="1" x14ac:dyDescent="0.25">
      <c r="B272" s="673" t="s">
        <v>214</v>
      </c>
      <c r="C272" s="674"/>
      <c r="D272" s="674"/>
      <c r="E272" s="674"/>
      <c r="F272" s="326"/>
      <c r="G272" s="325">
        <v>0</v>
      </c>
    </row>
    <row r="273" spans="2:13" ht="22.5" customHeight="1" thickBot="1" x14ac:dyDescent="0.3">
      <c r="B273" s="675" t="s">
        <v>215</v>
      </c>
      <c r="C273" s="676"/>
      <c r="D273" s="676"/>
      <c r="E273" s="676"/>
      <c r="F273" s="327"/>
      <c r="G273" s="328">
        <v>0</v>
      </c>
    </row>
    <row r="274" spans="2:13" ht="22.5" customHeight="1" x14ac:dyDescent="0.25">
      <c r="B274" s="329"/>
      <c r="C274" s="119"/>
      <c r="G274" s="330"/>
    </row>
    <row r="275" spans="2:13" ht="22.5" hidden="1" customHeight="1" x14ac:dyDescent="0.25">
      <c r="B275" s="331"/>
      <c r="C275" s="332"/>
      <c r="G275" s="330"/>
    </row>
    <row r="276" spans="2:13" s="175" customFormat="1" ht="22.5" customHeight="1" thickBot="1" x14ac:dyDescent="0.3">
      <c r="B276" s="669" t="s">
        <v>216</v>
      </c>
      <c r="C276" s="670"/>
      <c r="D276" s="670"/>
      <c r="G276" s="333"/>
      <c r="H276" s="4"/>
      <c r="I276" s="4"/>
      <c r="J276" s="4"/>
      <c r="K276" s="4"/>
      <c r="L276" s="4"/>
      <c r="M276" s="4"/>
    </row>
    <row r="277" spans="2:13" s="175" customFormat="1" ht="22.5" customHeight="1" x14ac:dyDescent="0.25">
      <c r="B277" s="334" t="s">
        <v>217</v>
      </c>
      <c r="C277" s="335"/>
      <c r="D277" s="335"/>
      <c r="E277" s="335"/>
      <c r="F277" s="321"/>
      <c r="G277" s="322">
        <v>0</v>
      </c>
      <c r="H277" s="4"/>
      <c r="I277" s="4"/>
      <c r="J277" s="4"/>
      <c r="K277" s="4"/>
      <c r="L277" s="4"/>
      <c r="M277" s="4"/>
    </row>
    <row r="278" spans="2:13" s="175" customFormat="1" ht="22.5" customHeight="1" x14ac:dyDescent="0.25">
      <c r="B278" s="336" t="s">
        <v>218</v>
      </c>
      <c r="C278" s="337"/>
      <c r="D278" s="337"/>
      <c r="E278" s="337"/>
      <c r="F278" s="324"/>
      <c r="G278" s="325">
        <v>0</v>
      </c>
      <c r="H278" s="4"/>
      <c r="I278" s="4"/>
      <c r="J278" s="4"/>
      <c r="K278" s="4"/>
      <c r="L278" s="4"/>
      <c r="M278" s="4"/>
    </row>
    <row r="279" spans="2:13" s="175" customFormat="1" ht="22.5" customHeight="1" x14ac:dyDescent="0.25">
      <c r="B279" s="336" t="s">
        <v>219</v>
      </c>
      <c r="C279" s="337"/>
      <c r="D279" s="337"/>
      <c r="E279" s="337"/>
      <c r="F279" s="324"/>
      <c r="G279" s="338">
        <v>0</v>
      </c>
      <c r="H279" s="4"/>
      <c r="I279" s="4"/>
      <c r="J279" s="4"/>
      <c r="K279" s="4"/>
      <c r="L279" s="4"/>
      <c r="M279" s="4"/>
    </row>
    <row r="280" spans="2:13" ht="22.5" customHeight="1" thickBot="1" x14ac:dyDescent="0.3">
      <c r="B280" s="339" t="s">
        <v>220</v>
      </c>
      <c r="C280" s="340"/>
      <c r="D280" s="340"/>
      <c r="E280" s="340"/>
      <c r="F280" s="327"/>
      <c r="G280" s="328">
        <v>0</v>
      </c>
    </row>
    <row r="281" spans="2:13" ht="22.5" hidden="1" customHeight="1" x14ac:dyDescent="0.25">
      <c r="B281" s="15"/>
      <c r="G281" s="22"/>
    </row>
    <row r="282" spans="2:13" ht="22.5" customHeight="1" thickBot="1" x14ac:dyDescent="0.3">
      <c r="B282" s="19"/>
      <c r="C282" s="20"/>
      <c r="D282" s="20"/>
      <c r="E282" s="20"/>
      <c r="F282" s="219"/>
      <c r="G282" s="21"/>
    </row>
    <row r="283" spans="2:13" ht="23.7" customHeight="1" thickBot="1" x14ac:dyDescent="0.35">
      <c r="B283" s="657" t="s">
        <v>221</v>
      </c>
      <c r="C283" s="658"/>
      <c r="D283" s="658"/>
      <c r="E283" s="658"/>
      <c r="F283" s="658"/>
      <c r="G283" s="659"/>
      <c r="H283" s="341"/>
    </row>
    <row r="284" spans="2:13" ht="22.5" customHeight="1" x14ac:dyDescent="0.25">
      <c r="B284" s="15"/>
      <c r="G284" s="22"/>
    </row>
    <row r="285" spans="2:13" ht="22.5" customHeight="1" x14ac:dyDescent="0.25">
      <c r="B285" s="39" t="s">
        <v>222</v>
      </c>
      <c r="G285" s="22"/>
    </row>
    <row r="286" spans="2:13" ht="13.5" customHeight="1" thickBot="1" x14ac:dyDescent="0.3">
      <c r="B286" s="342"/>
      <c r="C286" s="3"/>
      <c r="D286" s="3"/>
      <c r="E286" s="3"/>
      <c r="F286" s="343"/>
      <c r="G286" s="22"/>
    </row>
    <row r="287" spans="2:13" ht="22.5" customHeight="1" thickBot="1" x14ac:dyDescent="0.3">
      <c r="B287" s="344">
        <v>45161</v>
      </c>
      <c r="C287" s="344">
        <v>45192</v>
      </c>
      <c r="D287" s="344">
        <v>45222</v>
      </c>
      <c r="E287" s="344">
        <v>45253</v>
      </c>
      <c r="F287" s="344">
        <v>45283</v>
      </c>
      <c r="G287" s="344">
        <v>45315</v>
      </c>
    </row>
    <row r="288" spans="2:13" ht="22.5" customHeight="1" thickBot="1" x14ac:dyDescent="0.3">
      <c r="B288" s="345">
        <v>7.0000000000000007E-2</v>
      </c>
      <c r="C288" s="345">
        <v>1.6799999999999999E-2</v>
      </c>
      <c r="D288" s="345">
        <v>1.7299999999999999E-2</v>
      </c>
      <c r="E288" s="345">
        <v>2.8500000000000001E-2</v>
      </c>
      <c r="F288" s="345">
        <v>0.22239999999999999</v>
      </c>
      <c r="G288" s="345">
        <v>5.1400000000000001E-2</v>
      </c>
    </row>
    <row r="289" spans="2:13" ht="22.5" customHeight="1" thickBot="1" x14ac:dyDescent="0.3">
      <c r="B289" s="344">
        <v>45346</v>
      </c>
      <c r="C289" s="344">
        <v>45375</v>
      </c>
      <c r="D289" s="344">
        <v>45406</v>
      </c>
      <c r="E289" s="344">
        <v>45436</v>
      </c>
      <c r="F289" s="344">
        <v>45467</v>
      </c>
      <c r="G289" s="344">
        <v>45474</v>
      </c>
    </row>
    <row r="290" spans="2:13" ht="22.5" customHeight="1" thickBot="1" x14ac:dyDescent="0.3">
      <c r="B290" s="345">
        <v>1.9300000000000001E-2</v>
      </c>
      <c r="C290" s="345">
        <v>3.27E-2</v>
      </c>
      <c r="D290" s="345">
        <v>3.0300000000000001E-2</v>
      </c>
      <c r="E290" s="345">
        <v>0.19789999999999999</v>
      </c>
      <c r="F290" s="345">
        <v>8.7800000000000003E-2</v>
      </c>
      <c r="G290" s="345">
        <v>0.13206909159993521</v>
      </c>
    </row>
    <row r="291" spans="2:13" ht="22.5" customHeight="1" thickBot="1" x14ac:dyDescent="0.3">
      <c r="B291" s="344">
        <v>45505</v>
      </c>
      <c r="C291" s="344">
        <v>45536</v>
      </c>
      <c r="D291" s="344">
        <v>45566</v>
      </c>
      <c r="E291" s="344">
        <v>45597</v>
      </c>
      <c r="F291" s="344">
        <v>45657</v>
      </c>
      <c r="G291" s="344">
        <v>45688</v>
      </c>
    </row>
    <row r="292" spans="2:13" ht="22.5" customHeight="1" thickBot="1" x14ac:dyDescent="0.3">
      <c r="B292" s="345">
        <v>0.23699999999999999</v>
      </c>
      <c r="C292" s="345">
        <v>9.0061445286459315E-3</v>
      </c>
      <c r="D292" s="345">
        <v>2.4413871786493478E-2</v>
      </c>
      <c r="E292" s="345">
        <v>0.26104239340834251</v>
      </c>
      <c r="F292" s="345">
        <v>8.2351506478099881E-3</v>
      </c>
      <c r="G292" s="345">
        <v>8.4739614648628878E-2</v>
      </c>
    </row>
    <row r="293" spans="2:13" ht="22.5" customHeight="1" thickBot="1" x14ac:dyDescent="0.3">
      <c r="B293" s="344">
        <v>45689</v>
      </c>
      <c r="C293" s="344">
        <v>45717</v>
      </c>
      <c r="D293" s="344">
        <v>45748</v>
      </c>
      <c r="E293" s="344">
        <v>45778</v>
      </c>
      <c r="F293" s="344">
        <v>45809</v>
      </c>
      <c r="G293" s="344">
        <v>45839</v>
      </c>
    </row>
    <row r="294" spans="2:13" ht="22.5" customHeight="1" thickBot="1" x14ac:dyDescent="0.3">
      <c r="B294" s="345">
        <v>2.2710082163071264E-2</v>
      </c>
      <c r="C294" s="345">
        <v>2.7007715869630976E-2</v>
      </c>
      <c r="D294" s="345">
        <v>5.2220971948707118E-2</v>
      </c>
      <c r="E294" s="345">
        <v>6.4899999999999999E-2</v>
      </c>
      <c r="F294" s="345">
        <v>9.2530133912215057E-3</v>
      </c>
      <c r="G294" s="345">
        <f>-D184/D182</f>
        <v>0.45845187639071061</v>
      </c>
    </row>
    <row r="295" spans="2:13" ht="22.5" customHeight="1" x14ac:dyDescent="0.25">
      <c r="B295" s="342"/>
      <c r="C295" s="3"/>
      <c r="D295" s="3"/>
      <c r="E295" s="3"/>
      <c r="F295" s="343"/>
      <c r="G295" s="22"/>
    </row>
    <row r="296" spans="2:13" ht="22.5" customHeight="1" x14ac:dyDescent="0.25">
      <c r="B296" s="39" t="s">
        <v>223</v>
      </c>
      <c r="G296" s="22"/>
    </row>
    <row r="297" spans="2:13" s="175" customFormat="1" ht="13.5" customHeight="1" thickBot="1" x14ac:dyDescent="0.3">
      <c r="B297" s="346"/>
      <c r="C297" s="347"/>
      <c r="D297" s="347"/>
      <c r="E297" s="347"/>
      <c r="F297" s="347"/>
      <c r="G297" s="348"/>
      <c r="H297" s="4"/>
      <c r="I297" s="4"/>
      <c r="J297" s="4"/>
      <c r="K297" s="4"/>
      <c r="L297" s="4"/>
      <c r="M297" s="4"/>
    </row>
    <row r="298" spans="2:13" s="175" customFormat="1" ht="24.9" customHeight="1" thickBot="1" x14ac:dyDescent="0.3">
      <c r="B298" s="344">
        <v>45527</v>
      </c>
      <c r="C298" s="344">
        <v>45558</v>
      </c>
      <c r="D298" s="344">
        <v>45588</v>
      </c>
      <c r="E298" s="344">
        <v>45619</v>
      </c>
      <c r="F298" s="344">
        <v>45649</v>
      </c>
      <c r="G298" s="344">
        <v>45315</v>
      </c>
      <c r="H298" s="4"/>
      <c r="I298" s="4"/>
      <c r="J298" s="4"/>
      <c r="K298" s="4"/>
      <c r="L298" s="4"/>
      <c r="M298" s="4"/>
    </row>
    <row r="299" spans="2:13" s="175" customFormat="1" ht="24.9" customHeight="1" thickBot="1" x14ac:dyDescent="0.3">
      <c r="B299" s="345">
        <v>6.5500000000000003E-2</v>
      </c>
      <c r="C299" s="345">
        <v>1.4200000000000001E-2</v>
      </c>
      <c r="D299" s="345">
        <v>1.54E-2</v>
      </c>
      <c r="E299" s="345">
        <v>2.6200000000000001E-2</v>
      </c>
      <c r="F299" s="345">
        <v>0.22070000000000001</v>
      </c>
      <c r="G299" s="345">
        <v>4.87E-2</v>
      </c>
      <c r="H299" s="4"/>
      <c r="I299" s="4"/>
      <c r="J299" s="4"/>
      <c r="K299" s="4"/>
      <c r="L299" s="4"/>
      <c r="M299" s="4"/>
    </row>
    <row r="300" spans="2:13" s="175" customFormat="1" ht="24.9" customHeight="1" thickBot="1" x14ac:dyDescent="0.3">
      <c r="B300" s="344">
        <v>45346</v>
      </c>
      <c r="C300" s="344">
        <v>45375</v>
      </c>
      <c r="D300" s="344">
        <v>45406</v>
      </c>
      <c r="E300" s="344">
        <v>45436</v>
      </c>
      <c r="F300" s="344">
        <v>45467</v>
      </c>
      <c r="G300" s="344">
        <v>45474</v>
      </c>
      <c r="H300" s="4"/>
      <c r="I300" s="4"/>
      <c r="J300" s="4"/>
      <c r="K300" s="4"/>
      <c r="L300" s="4"/>
      <c r="M300" s="4"/>
    </row>
    <row r="301" spans="2:13" s="175" customFormat="1" ht="24.9" customHeight="1" thickBot="1" x14ac:dyDescent="0.3">
      <c r="B301" s="345">
        <v>1.6899999999999998E-2</v>
      </c>
      <c r="C301" s="345">
        <v>3.0499999999999999E-2</v>
      </c>
      <c r="D301" s="345">
        <v>2.7699999999999999E-2</v>
      </c>
      <c r="E301" s="345">
        <v>0.1948</v>
      </c>
      <c r="F301" s="345">
        <v>8.5800000000000001E-2</v>
      </c>
      <c r="G301" s="345">
        <v>0.12932816669064878</v>
      </c>
      <c r="H301" s="4"/>
      <c r="I301" s="4"/>
      <c r="J301" s="4"/>
      <c r="K301" s="4"/>
      <c r="L301" s="4"/>
      <c r="M301" s="4"/>
    </row>
    <row r="302" spans="2:13" s="175" customFormat="1" ht="24.9" customHeight="1" thickBot="1" x14ac:dyDescent="0.3">
      <c r="B302" s="344">
        <v>45505</v>
      </c>
      <c r="C302" s="344">
        <v>45536</v>
      </c>
      <c r="D302" s="344">
        <v>45566</v>
      </c>
      <c r="E302" s="344">
        <v>45597</v>
      </c>
      <c r="F302" s="344">
        <v>45657</v>
      </c>
      <c r="G302" s="344">
        <v>45688</v>
      </c>
      <c r="H302" s="4"/>
      <c r="I302" s="4"/>
      <c r="J302" s="4"/>
      <c r="K302" s="4"/>
      <c r="L302" s="4"/>
      <c r="M302" s="4"/>
    </row>
    <row r="303" spans="2:13" s="175" customFormat="1" ht="24.9" customHeight="1" thickBot="1" x14ac:dyDescent="0.3">
      <c r="B303" s="345">
        <v>0.23499999999999999</v>
      </c>
      <c r="C303" s="345">
        <v>6.6626218567970687E-3</v>
      </c>
      <c r="D303" s="345">
        <v>2.2208809820958436E-2</v>
      </c>
      <c r="E303" s="345">
        <v>0.25901072098189581</v>
      </c>
      <c r="F303" s="345">
        <v>5.7305110134525444E-3</v>
      </c>
      <c r="G303" s="345">
        <v>8.2827399491561066E-2</v>
      </c>
      <c r="H303" s="4"/>
      <c r="I303" s="4"/>
      <c r="J303" s="4"/>
      <c r="K303" s="4"/>
      <c r="L303" s="4"/>
      <c r="M303" s="4"/>
    </row>
    <row r="304" spans="2:13" s="175" customFormat="1" ht="24.9" customHeight="1" thickBot="1" x14ac:dyDescent="0.3">
      <c r="B304" s="344">
        <v>45689</v>
      </c>
      <c r="C304" s="344">
        <v>45717</v>
      </c>
      <c r="D304" s="344">
        <v>45748</v>
      </c>
      <c r="E304" s="344">
        <v>45778</v>
      </c>
      <c r="F304" s="344">
        <v>45809</v>
      </c>
      <c r="G304" s="344">
        <v>45839</v>
      </c>
      <c r="H304" s="4"/>
      <c r="I304" s="4"/>
      <c r="J304" s="4"/>
      <c r="K304" s="4"/>
      <c r="L304" s="4"/>
      <c r="M304" s="4"/>
    </row>
    <row r="305" spans="2:13" s="175" customFormat="1" ht="24.9" customHeight="1" thickBot="1" x14ac:dyDescent="0.3">
      <c r="B305" s="345">
        <v>2.0926768543136562E-2</v>
      </c>
      <c r="C305" s="345">
        <v>2.4746003065008355E-2</v>
      </c>
      <c r="D305" s="345">
        <v>4.9297988041680507E-2</v>
      </c>
      <c r="E305" s="345">
        <v>6.2700000000000006E-2</v>
      </c>
      <c r="F305" s="345">
        <v>6.7585837290006293E-3</v>
      </c>
      <c r="G305" s="345">
        <f>-(D184+D185+D186)/D182</f>
        <v>0.45588737169009408</v>
      </c>
      <c r="H305" s="4"/>
      <c r="I305" s="4"/>
      <c r="J305" s="4"/>
      <c r="K305" s="4"/>
      <c r="L305" s="4"/>
      <c r="M305" s="4"/>
    </row>
    <row r="306" spans="2:13" s="175" customFormat="1" ht="13.8" x14ac:dyDescent="0.25">
      <c r="B306" s="346"/>
      <c r="C306" s="347"/>
      <c r="D306" s="347"/>
      <c r="E306" s="347"/>
      <c r="F306" s="347"/>
      <c r="G306" s="348"/>
      <c r="H306" s="4"/>
      <c r="I306" s="4"/>
      <c r="J306" s="4"/>
      <c r="K306" s="4"/>
      <c r="L306" s="4"/>
      <c r="M306" s="4"/>
    </row>
    <row r="307" spans="2:13" s="175" customFormat="1" ht="13.8" x14ac:dyDescent="0.25">
      <c r="B307" s="349" t="s">
        <v>224</v>
      </c>
      <c r="C307" s="350"/>
      <c r="D307" s="350"/>
      <c r="E307" s="350"/>
      <c r="F307" s="350"/>
      <c r="G307" s="351"/>
      <c r="H307" s="4"/>
      <c r="I307" s="4"/>
      <c r="J307" s="4"/>
      <c r="K307" s="4"/>
      <c r="L307" s="4"/>
      <c r="M307" s="4"/>
    </row>
    <row r="308" spans="2:13" s="230" customFormat="1" ht="13.8" x14ac:dyDescent="0.3">
      <c r="B308" s="660" t="s">
        <v>225</v>
      </c>
      <c r="C308" s="661"/>
      <c r="D308" s="661"/>
      <c r="E308" s="661"/>
      <c r="F308" s="661"/>
      <c r="G308" s="662"/>
      <c r="H308" s="10"/>
      <c r="I308" s="10"/>
      <c r="J308" s="10"/>
      <c r="K308" s="10"/>
      <c r="L308" s="10"/>
      <c r="M308" s="10"/>
    </row>
    <row r="309" spans="2:13" s="230" customFormat="1" ht="19.649999999999999" customHeight="1" x14ac:dyDescent="0.3">
      <c r="B309" s="660" t="s">
        <v>226</v>
      </c>
      <c r="C309" s="661"/>
      <c r="D309" s="661"/>
      <c r="E309" s="661"/>
      <c r="F309" s="661"/>
      <c r="G309" s="662"/>
      <c r="H309" s="10"/>
      <c r="I309" s="10"/>
      <c r="J309" s="10"/>
      <c r="K309" s="10"/>
      <c r="L309" s="10"/>
      <c r="M309" s="10"/>
    </row>
    <row r="310" spans="2:13" s="230" customFormat="1" ht="12" customHeight="1" x14ac:dyDescent="0.3">
      <c r="B310" s="660" t="s">
        <v>227</v>
      </c>
      <c r="C310" s="661"/>
      <c r="D310" s="661"/>
      <c r="E310" s="661"/>
      <c r="F310" s="661"/>
      <c r="G310" s="662"/>
      <c r="H310" s="10"/>
      <c r="I310" s="10"/>
      <c r="J310" s="10"/>
      <c r="K310" s="10"/>
      <c r="L310" s="10"/>
      <c r="M310" s="10"/>
    </row>
    <row r="311" spans="2:13" ht="14.4" thickBot="1" x14ac:dyDescent="0.3">
      <c r="B311" s="352"/>
      <c r="C311" s="353"/>
      <c r="D311" s="353"/>
      <c r="E311" s="353"/>
      <c r="F311" s="353"/>
      <c r="G311" s="354"/>
    </row>
    <row r="312" spans="2:13" ht="14.4" thickBot="1" x14ac:dyDescent="0.3">
      <c r="B312" s="663" t="s">
        <v>228</v>
      </c>
      <c r="C312" s="664"/>
      <c r="D312" s="665"/>
      <c r="E312" s="355"/>
      <c r="F312" s="353"/>
      <c r="G312" s="354"/>
    </row>
    <row r="313" spans="2:13" ht="22.5" customHeight="1" x14ac:dyDescent="0.25">
      <c r="B313" s="356" t="s">
        <v>229</v>
      </c>
      <c r="C313" s="357"/>
      <c r="D313" s="358">
        <v>0</v>
      </c>
      <c r="E313" s="353"/>
      <c r="F313" s="353"/>
      <c r="G313" s="354"/>
    </row>
    <row r="314" spans="2:13" ht="22.5" customHeight="1" x14ac:dyDescent="0.25">
      <c r="B314" s="359" t="s">
        <v>230</v>
      </c>
      <c r="C314" s="360"/>
      <c r="D314" s="361">
        <v>0</v>
      </c>
      <c r="E314" s="353"/>
      <c r="F314" s="353"/>
      <c r="G314" s="354"/>
    </row>
    <row r="315" spans="2:13" s="175" customFormat="1" ht="22.5" customHeight="1" x14ac:dyDescent="0.25">
      <c r="B315" s="359" t="s">
        <v>231</v>
      </c>
      <c r="C315" s="360"/>
      <c r="D315" s="361">
        <v>0</v>
      </c>
      <c r="E315" s="1"/>
      <c r="F315" s="2"/>
      <c r="G315" s="22"/>
      <c r="H315" s="4"/>
      <c r="I315" s="4"/>
      <c r="J315" s="4"/>
      <c r="K315" s="4"/>
      <c r="L315" s="4"/>
      <c r="M315" s="4"/>
    </row>
    <row r="316" spans="2:13" s="230" customFormat="1" ht="42.15" customHeight="1" thickBot="1" x14ac:dyDescent="0.35">
      <c r="B316" s="362" t="s">
        <v>232</v>
      </c>
      <c r="C316" s="363"/>
      <c r="D316" s="364" t="s">
        <v>233</v>
      </c>
      <c r="E316" s="11"/>
      <c r="F316" s="183"/>
      <c r="G316" s="184"/>
      <c r="H316" s="10"/>
      <c r="I316" s="10"/>
      <c r="J316" s="10"/>
      <c r="K316" s="10"/>
      <c r="L316" s="10"/>
      <c r="M316" s="10"/>
    </row>
    <row r="317" spans="2:13" s="175" customFormat="1" ht="13.8" x14ac:dyDescent="0.25">
      <c r="B317" s="666" t="s">
        <v>234</v>
      </c>
      <c r="C317" s="667"/>
      <c r="D317" s="667"/>
      <c r="E317" s="667"/>
      <c r="F317" s="667"/>
      <c r="G317" s="668"/>
      <c r="H317" s="4"/>
      <c r="I317" s="4"/>
      <c r="J317" s="4"/>
      <c r="K317" s="4"/>
      <c r="L317" s="4"/>
      <c r="M317" s="4"/>
    </row>
    <row r="318" spans="2:13" s="175" customFormat="1" ht="13.8" x14ac:dyDescent="0.25">
      <c r="B318" s="666"/>
      <c r="C318" s="667"/>
      <c r="D318" s="667"/>
      <c r="E318" s="667"/>
      <c r="F318" s="667"/>
      <c r="G318" s="668"/>
      <c r="H318" s="4"/>
      <c r="I318" s="4"/>
      <c r="J318" s="4"/>
      <c r="K318" s="4"/>
      <c r="L318" s="4"/>
      <c r="M318" s="4"/>
    </row>
    <row r="319" spans="2:13" s="175" customFormat="1" ht="14.4" thickBot="1" x14ac:dyDescent="0.3">
      <c r="B319" s="19"/>
      <c r="C319" s="20"/>
      <c r="D319" s="20"/>
      <c r="E319" s="20"/>
      <c r="F319" s="219"/>
      <c r="G319" s="21"/>
      <c r="H319" s="4"/>
      <c r="I319" s="4"/>
      <c r="J319" s="4"/>
      <c r="K319" s="4"/>
      <c r="L319" s="4"/>
      <c r="M319" s="4"/>
    </row>
    <row r="320" spans="2:13" s="175" customFormat="1" ht="23.7" customHeight="1" thickBot="1" x14ac:dyDescent="0.3">
      <c r="B320" s="621" t="s">
        <v>235</v>
      </c>
      <c r="C320" s="622"/>
      <c r="D320" s="622"/>
      <c r="E320" s="622"/>
      <c r="F320" s="622"/>
      <c r="G320" s="623"/>
      <c r="H320" s="4"/>
      <c r="I320" s="4"/>
      <c r="J320" s="4"/>
      <c r="K320" s="4"/>
      <c r="L320" s="4"/>
      <c r="M320" s="4"/>
    </row>
    <row r="321" spans="2:13" s="175" customFormat="1" ht="22.5" customHeight="1" thickBot="1" x14ac:dyDescent="0.3">
      <c r="B321" s="365"/>
      <c r="C321" s="366"/>
      <c r="D321" s="214"/>
      <c r="E321" s="214"/>
      <c r="F321" s="215"/>
      <c r="G321" s="156"/>
      <c r="H321" s="4"/>
      <c r="I321" s="4"/>
      <c r="J321" s="4"/>
      <c r="K321" s="4"/>
      <c r="L321" s="4"/>
      <c r="M321" s="4"/>
    </row>
    <row r="322" spans="2:13" s="175" customFormat="1" ht="22.5" customHeight="1" thickBot="1" x14ac:dyDescent="0.3">
      <c r="B322" s="650" t="s">
        <v>236</v>
      </c>
      <c r="C322" s="651"/>
      <c r="D322" s="652"/>
      <c r="E322" s="367" t="s">
        <v>237</v>
      </c>
      <c r="F322" s="180"/>
      <c r="G322" s="177"/>
      <c r="H322" s="4"/>
      <c r="I322" s="4"/>
      <c r="J322" s="4"/>
      <c r="K322" s="4"/>
      <c r="L322" s="4"/>
      <c r="M322" s="4"/>
    </row>
    <row r="323" spans="2:13" ht="22.5" customHeight="1" thickBot="1" x14ac:dyDescent="0.3">
      <c r="B323" s="368" t="s">
        <v>238</v>
      </c>
      <c r="C323" s="369"/>
      <c r="D323" s="38"/>
      <c r="E323" s="370">
        <v>79999999.863380864</v>
      </c>
      <c r="F323" s="180"/>
      <c r="G323" s="177"/>
    </row>
    <row r="324" spans="2:13" ht="22.5" customHeight="1" thickTop="1" x14ac:dyDescent="0.25">
      <c r="B324" s="368" t="s">
        <v>239</v>
      </c>
      <c r="C324" s="369"/>
      <c r="D324" s="38"/>
      <c r="E324" s="371">
        <v>0</v>
      </c>
      <c r="F324" s="180"/>
      <c r="G324" s="177"/>
    </row>
    <row r="325" spans="2:13" ht="22.5" customHeight="1" x14ac:dyDescent="0.25">
      <c r="B325" s="368" t="s">
        <v>240</v>
      </c>
      <c r="C325" s="369"/>
      <c r="D325" s="38"/>
      <c r="E325" s="371">
        <v>0</v>
      </c>
      <c r="F325" s="180"/>
      <c r="G325" s="177"/>
    </row>
    <row r="326" spans="2:13" ht="22.5" customHeight="1" x14ac:dyDescent="0.25">
      <c r="B326" s="372" t="s">
        <v>241</v>
      </c>
      <c r="C326" s="373"/>
      <c r="D326" s="38"/>
      <c r="E326" s="374">
        <v>0</v>
      </c>
      <c r="F326" s="180"/>
      <c r="G326" s="177"/>
    </row>
    <row r="327" spans="2:13" ht="22.5" customHeight="1" x14ac:dyDescent="0.25">
      <c r="B327" s="372" t="s">
        <v>242</v>
      </c>
      <c r="C327" s="375"/>
      <c r="D327" s="38"/>
      <c r="E327" s="376">
        <v>0</v>
      </c>
      <c r="F327" s="180"/>
      <c r="G327" s="177"/>
    </row>
    <row r="328" spans="2:13" ht="22.5" customHeight="1" thickBot="1" x14ac:dyDescent="0.3">
      <c r="B328" s="372" t="s">
        <v>243</v>
      </c>
      <c r="C328" s="373"/>
      <c r="D328" s="38"/>
      <c r="E328" s="377">
        <v>79999999.863380864</v>
      </c>
      <c r="F328" s="180"/>
      <c r="G328" s="177"/>
    </row>
    <row r="329" spans="2:13" s="175" customFormat="1" ht="15" customHeight="1" thickTop="1" thickBot="1" x14ac:dyDescent="0.3">
      <c r="B329" s="640"/>
      <c r="C329" s="641"/>
      <c r="D329" s="378"/>
      <c r="E329" s="379"/>
      <c r="F329" s="380"/>
      <c r="G329" s="177"/>
      <c r="H329" s="4"/>
      <c r="I329" s="4"/>
      <c r="J329" s="4"/>
      <c r="K329" s="4"/>
      <c r="L329" s="4"/>
      <c r="M329" s="4"/>
    </row>
    <row r="330" spans="2:13" s="175" customFormat="1" ht="22.5" customHeight="1" thickBot="1" x14ac:dyDescent="0.3">
      <c r="B330" s="381"/>
      <c r="C330" s="143"/>
      <c r="E330" s="382"/>
      <c r="F330" s="380"/>
      <c r="G330" s="177"/>
      <c r="H330" s="4"/>
      <c r="I330" s="4"/>
      <c r="J330" s="4"/>
      <c r="K330" s="4"/>
      <c r="L330" s="4"/>
      <c r="M330" s="4"/>
    </row>
    <row r="331" spans="2:13" s="175" customFormat="1" ht="44.1" customHeight="1" thickBot="1" x14ac:dyDescent="0.3">
      <c r="B331" s="653" t="s">
        <v>244</v>
      </c>
      <c r="C331" s="654"/>
      <c r="D331" s="383" t="s">
        <v>245</v>
      </c>
      <c r="E331" s="384" t="s">
        <v>246</v>
      </c>
      <c r="F331" s="385" t="s">
        <v>247</v>
      </c>
      <c r="G331" s="177"/>
      <c r="H331" s="4"/>
      <c r="I331" s="4"/>
      <c r="J331" s="4"/>
      <c r="K331" s="4"/>
      <c r="L331" s="4"/>
      <c r="M331" s="4"/>
    </row>
    <row r="332" spans="2:13" s="175" customFormat="1" ht="13.8" x14ac:dyDescent="0.25">
      <c r="B332" s="386" t="s">
        <v>48</v>
      </c>
      <c r="C332" s="387"/>
      <c r="D332" s="388"/>
      <c r="E332" s="389"/>
      <c r="F332" s="390"/>
      <c r="G332" s="177"/>
      <c r="H332" s="4"/>
      <c r="I332" s="4"/>
      <c r="J332" s="4"/>
      <c r="K332" s="4"/>
      <c r="L332" s="4"/>
      <c r="M332" s="4"/>
    </row>
    <row r="333" spans="2:13" s="175" customFormat="1" ht="22.5" customHeight="1" x14ac:dyDescent="0.25">
      <c r="B333" s="645" t="s">
        <v>248</v>
      </c>
      <c r="C333" s="646"/>
      <c r="D333" s="391">
        <v>2932000000</v>
      </c>
      <c r="E333" s="392">
        <v>0</v>
      </c>
      <c r="F333" s="393">
        <v>2932000000</v>
      </c>
      <c r="G333" s="177"/>
      <c r="H333" s="4"/>
      <c r="I333" s="4"/>
      <c r="J333" s="4"/>
      <c r="K333" s="4"/>
      <c r="L333" s="4"/>
      <c r="M333" s="4"/>
    </row>
    <row r="334" spans="2:13" s="175" customFormat="1" ht="22.5" customHeight="1" x14ac:dyDescent="0.25">
      <c r="B334" s="394" t="s">
        <v>249</v>
      </c>
      <c r="C334" s="96"/>
      <c r="D334" s="391">
        <v>44000000</v>
      </c>
      <c r="E334" s="395">
        <v>0</v>
      </c>
      <c r="F334" s="393">
        <v>44000000</v>
      </c>
      <c r="G334" s="177"/>
      <c r="H334" s="4"/>
      <c r="I334" s="4"/>
      <c r="J334" s="4"/>
      <c r="K334" s="4"/>
      <c r="L334" s="4"/>
      <c r="M334" s="4"/>
    </row>
    <row r="335" spans="2:13" s="175" customFormat="1" ht="22.5" customHeight="1" x14ac:dyDescent="0.25">
      <c r="B335" s="394" t="s">
        <v>250</v>
      </c>
      <c r="C335" s="96"/>
      <c r="D335" s="396">
        <v>24000000</v>
      </c>
      <c r="E335" s="395">
        <v>0</v>
      </c>
      <c r="F335" s="393">
        <v>24000000</v>
      </c>
      <c r="G335" s="177"/>
      <c r="H335" s="4"/>
      <c r="I335" s="4"/>
      <c r="J335" s="4"/>
      <c r="K335" s="4"/>
      <c r="L335" s="4"/>
      <c r="M335" s="4"/>
    </row>
    <row r="336" spans="2:13" s="175" customFormat="1" ht="22.5" customHeight="1" thickBot="1" x14ac:dyDescent="0.3">
      <c r="B336" s="95" t="s">
        <v>251</v>
      </c>
      <c r="C336" s="96"/>
      <c r="D336" s="397">
        <v>3000000000</v>
      </c>
      <c r="E336" s="398">
        <v>0</v>
      </c>
      <c r="F336" s="399">
        <v>3000000000</v>
      </c>
      <c r="G336" s="177"/>
      <c r="H336" s="4"/>
      <c r="I336" s="4"/>
      <c r="J336" s="4"/>
      <c r="K336" s="4"/>
      <c r="L336" s="4"/>
      <c r="M336" s="4"/>
    </row>
    <row r="337" spans="2:13" s="175" customFormat="1" ht="11.25" customHeight="1" thickTop="1" x14ac:dyDescent="0.25">
      <c r="B337" s="95"/>
      <c r="C337" s="96"/>
      <c r="D337" s="395"/>
      <c r="E337" s="395"/>
      <c r="F337" s="393"/>
      <c r="G337" s="177"/>
      <c r="H337" s="4"/>
      <c r="I337" s="4"/>
      <c r="J337" s="4"/>
      <c r="K337" s="4"/>
      <c r="L337" s="4"/>
      <c r="M337" s="4"/>
    </row>
    <row r="338" spans="2:13" s="175" customFormat="1" ht="22.5" customHeight="1" x14ac:dyDescent="0.25">
      <c r="B338" s="655" t="s">
        <v>252</v>
      </c>
      <c r="C338" s="656"/>
      <c r="D338" s="395"/>
      <c r="E338" s="395"/>
      <c r="F338" s="393"/>
      <c r="G338" s="177"/>
      <c r="H338" s="4"/>
      <c r="I338" s="4"/>
      <c r="J338" s="4"/>
      <c r="K338" s="4"/>
      <c r="L338" s="4"/>
      <c r="M338" s="4"/>
    </row>
    <row r="339" spans="2:13" s="175" customFormat="1" ht="13.8" x14ac:dyDescent="0.25">
      <c r="B339" s="95" t="s">
        <v>253</v>
      </c>
      <c r="C339" s="96"/>
      <c r="D339" s="400">
        <v>280000000</v>
      </c>
      <c r="E339" s="400">
        <v>0</v>
      </c>
      <c r="F339" s="401">
        <v>280000000</v>
      </c>
      <c r="G339" s="402"/>
      <c r="H339" s="4"/>
      <c r="I339" s="4"/>
      <c r="J339" s="4"/>
      <c r="K339" s="4"/>
      <c r="L339" s="4"/>
      <c r="M339" s="4"/>
    </row>
    <row r="340" spans="2:13" s="175" customFormat="1" ht="12.15" customHeight="1" thickBot="1" x14ac:dyDescent="0.3">
      <c r="B340" s="640"/>
      <c r="C340" s="641"/>
      <c r="D340" s="403"/>
      <c r="E340" s="403"/>
      <c r="F340" s="404"/>
      <c r="G340" s="177"/>
      <c r="H340" s="4"/>
      <c r="I340" s="4"/>
      <c r="J340" s="4"/>
      <c r="K340" s="4"/>
      <c r="L340" s="4"/>
      <c r="M340" s="4"/>
    </row>
    <row r="341" spans="2:13" s="175" customFormat="1" ht="22.5" customHeight="1" thickBot="1" x14ac:dyDescent="0.3">
      <c r="B341" s="405"/>
      <c r="C341" s="406"/>
      <c r="D341" s="221"/>
      <c r="E341" s="221"/>
      <c r="F341" s="222"/>
      <c r="G341" s="223"/>
      <c r="H341" s="4"/>
      <c r="I341" s="4"/>
      <c r="J341" s="4"/>
      <c r="K341" s="4"/>
      <c r="L341" s="4"/>
      <c r="M341" s="4"/>
    </row>
    <row r="342" spans="2:13" s="175" customFormat="1" ht="20.7" hidden="1" customHeight="1" x14ac:dyDescent="0.25">
      <c r="B342" s="407"/>
      <c r="C342" s="408"/>
      <c r="D342" s="173"/>
      <c r="E342" s="173"/>
      <c r="F342" s="224"/>
      <c r="G342" s="225"/>
      <c r="H342" s="4"/>
      <c r="I342" s="4"/>
      <c r="J342" s="4"/>
      <c r="K342" s="4"/>
      <c r="L342" s="4"/>
      <c r="M342" s="4"/>
    </row>
    <row r="343" spans="2:13" s="175" customFormat="1" ht="20.7" hidden="1" customHeight="1" thickBot="1" x14ac:dyDescent="0.3">
      <c r="B343" s="405"/>
      <c r="C343" s="409"/>
      <c r="D343" s="409"/>
      <c r="E343" s="409"/>
      <c r="F343" s="222"/>
      <c r="G343" s="223"/>
      <c r="H343" s="4"/>
      <c r="I343" s="4"/>
      <c r="J343" s="4"/>
      <c r="K343" s="4"/>
      <c r="L343" s="4"/>
      <c r="M343" s="4"/>
    </row>
    <row r="344" spans="2:13" s="175" customFormat="1" ht="17.399999999999999" thickBot="1" x14ac:dyDescent="0.35">
      <c r="B344" s="642" t="s">
        <v>254</v>
      </c>
      <c r="C344" s="643"/>
      <c r="D344" s="643"/>
      <c r="E344" s="643"/>
      <c r="F344" s="643"/>
      <c r="G344" s="644"/>
      <c r="H344" s="4"/>
      <c r="I344" s="4"/>
      <c r="J344" s="4"/>
      <c r="K344" s="4"/>
      <c r="L344" s="4"/>
      <c r="M344" s="4"/>
    </row>
    <row r="345" spans="2:13" s="175" customFormat="1" ht="38.4" customHeight="1" x14ac:dyDescent="0.25">
      <c r="B345" s="645" t="s">
        <v>255</v>
      </c>
      <c r="C345" s="646"/>
      <c r="D345" s="646"/>
      <c r="E345" s="646"/>
      <c r="F345" s="646"/>
      <c r="G345" s="647"/>
      <c r="H345" s="4"/>
      <c r="I345" s="4"/>
      <c r="J345" s="4"/>
      <c r="K345" s="4"/>
      <c r="L345" s="4"/>
      <c r="M345" s="4"/>
    </row>
    <row r="346" spans="2:13" s="175" customFormat="1" ht="42.15" customHeight="1" x14ac:dyDescent="0.25">
      <c r="B346" s="410" t="s">
        <v>256</v>
      </c>
      <c r="C346" s="648" t="s">
        <v>257</v>
      </c>
      <c r="D346" s="648"/>
      <c r="E346" s="411" t="s">
        <v>258</v>
      </c>
      <c r="F346" s="412" t="s">
        <v>259</v>
      </c>
      <c r="G346" s="413" t="s">
        <v>260</v>
      </c>
      <c r="H346" s="4"/>
      <c r="I346" s="4"/>
      <c r="J346" s="4"/>
      <c r="K346" s="4"/>
      <c r="L346" s="4"/>
      <c r="M346" s="4"/>
    </row>
    <row r="347" spans="2:13" s="175" customFormat="1" ht="49.65" customHeight="1" x14ac:dyDescent="0.25">
      <c r="B347" s="414" t="s">
        <v>261</v>
      </c>
      <c r="C347" s="638" t="s">
        <v>262</v>
      </c>
      <c r="D347" s="638"/>
      <c r="E347" s="415" t="s">
        <v>263</v>
      </c>
      <c r="F347" s="416" t="s">
        <v>264</v>
      </c>
      <c r="G347" s="601" t="s">
        <v>42</v>
      </c>
      <c r="H347" s="4"/>
      <c r="I347" s="4"/>
      <c r="J347" s="4"/>
      <c r="K347" s="4"/>
      <c r="L347" s="4"/>
      <c r="M347" s="4"/>
    </row>
    <row r="348" spans="2:13" ht="104.1" customHeight="1" x14ac:dyDescent="0.25">
      <c r="B348" s="417" t="s">
        <v>265</v>
      </c>
      <c r="C348" s="649" t="s">
        <v>266</v>
      </c>
      <c r="D348" s="649"/>
      <c r="E348" s="418" t="s">
        <v>267</v>
      </c>
      <c r="F348" s="418" t="s">
        <v>268</v>
      </c>
      <c r="G348" s="601" t="s">
        <v>42</v>
      </c>
      <c r="H348" s="419"/>
      <c r="I348" s="419"/>
    </row>
    <row r="349" spans="2:13" ht="35.700000000000003" customHeight="1" x14ac:dyDescent="0.25">
      <c r="B349" s="414" t="s">
        <v>269</v>
      </c>
      <c r="C349" s="637" t="s">
        <v>269</v>
      </c>
      <c r="D349" s="637"/>
      <c r="E349" s="415" t="s">
        <v>270</v>
      </c>
      <c r="F349" s="420" t="s">
        <v>271</v>
      </c>
      <c r="G349" s="601" t="s">
        <v>42</v>
      </c>
    </row>
    <row r="350" spans="2:13" ht="121.95" customHeight="1" x14ac:dyDescent="0.25">
      <c r="B350" s="414" t="s">
        <v>272</v>
      </c>
      <c r="C350" s="638" t="s">
        <v>273</v>
      </c>
      <c r="D350" s="638"/>
      <c r="E350" s="418" t="s">
        <v>274</v>
      </c>
      <c r="F350" s="418" t="s">
        <v>275</v>
      </c>
      <c r="G350" s="601" t="s">
        <v>42</v>
      </c>
    </row>
    <row r="351" spans="2:13" ht="115.35" customHeight="1" x14ac:dyDescent="0.25">
      <c r="B351" s="414" t="s">
        <v>276</v>
      </c>
      <c r="C351" s="638" t="s">
        <v>277</v>
      </c>
      <c r="D351" s="638"/>
      <c r="E351" s="415" t="s">
        <v>278</v>
      </c>
      <c r="F351" s="421" t="s">
        <v>276</v>
      </c>
      <c r="G351" s="601" t="s">
        <v>42</v>
      </c>
    </row>
    <row r="352" spans="2:13" ht="80.7" customHeight="1" x14ac:dyDescent="0.25">
      <c r="B352" s="414" t="s">
        <v>279</v>
      </c>
      <c r="C352" s="638" t="s">
        <v>280</v>
      </c>
      <c r="D352" s="638"/>
      <c r="E352" s="415" t="s">
        <v>281</v>
      </c>
      <c r="F352" s="421" t="s">
        <v>282</v>
      </c>
      <c r="G352" s="601" t="s">
        <v>42</v>
      </c>
    </row>
    <row r="353" spans="2:8" ht="69.45" customHeight="1" x14ac:dyDescent="0.25">
      <c r="B353" s="414" t="s">
        <v>283</v>
      </c>
      <c r="C353" s="638" t="s">
        <v>284</v>
      </c>
      <c r="D353" s="638"/>
      <c r="E353" s="415" t="s">
        <v>285</v>
      </c>
      <c r="F353" s="420" t="s">
        <v>286</v>
      </c>
      <c r="G353" s="601" t="s">
        <v>42</v>
      </c>
    </row>
    <row r="354" spans="2:8" ht="39.450000000000003" customHeight="1" x14ac:dyDescent="0.25">
      <c r="B354" s="639" t="s">
        <v>287</v>
      </c>
      <c r="C354" s="635" t="s">
        <v>288</v>
      </c>
      <c r="D354" s="635"/>
      <c r="E354" s="422">
        <v>0.8</v>
      </c>
      <c r="F354" s="423">
        <v>0.69888715398501822</v>
      </c>
      <c r="G354" s="602" t="str">
        <f>IF(F354&lt;E354,"No","Yes")</f>
        <v>No</v>
      </c>
      <c r="H354" s="424"/>
    </row>
    <row r="355" spans="2:8" ht="45.9" customHeight="1" x14ac:dyDescent="0.25">
      <c r="B355" s="639"/>
      <c r="C355" s="635" t="s">
        <v>289</v>
      </c>
      <c r="D355" s="635"/>
      <c r="E355" s="422">
        <v>0.5</v>
      </c>
      <c r="F355" s="425">
        <v>0.27798643821239694</v>
      </c>
      <c r="G355" s="602" t="str">
        <f>IF(F355&lt;E355,"No","Yes")</f>
        <v>No</v>
      </c>
      <c r="H355" s="424"/>
    </row>
    <row r="356" spans="2:8" ht="57.15" customHeight="1" x14ac:dyDescent="0.25">
      <c r="B356" s="639"/>
      <c r="C356" s="635" t="s">
        <v>290</v>
      </c>
      <c r="D356" s="635"/>
      <c r="E356" s="422">
        <v>0.3</v>
      </c>
      <c r="F356" s="425">
        <v>0.14810726424825904</v>
      </c>
      <c r="G356" s="602" t="str">
        <f>IF(F356&lt;E356,"No","Yes")</f>
        <v>No</v>
      </c>
      <c r="H356" s="424"/>
    </row>
    <row r="357" spans="2:8" ht="61.95" customHeight="1" x14ac:dyDescent="0.25">
      <c r="B357" s="639"/>
      <c r="C357" s="635" t="s">
        <v>291</v>
      </c>
      <c r="D357" s="635"/>
      <c r="E357" s="422">
        <v>0.25</v>
      </c>
      <c r="F357" s="425">
        <v>0.101192691987217</v>
      </c>
      <c r="G357" s="602" t="str">
        <f>IF(F357&lt;E357,"No","Yes")</f>
        <v>No</v>
      </c>
      <c r="H357" s="426"/>
    </row>
    <row r="358" spans="2:8" ht="46.95" customHeight="1" x14ac:dyDescent="0.25">
      <c r="B358" s="639"/>
      <c r="C358" s="635" t="s">
        <v>292</v>
      </c>
      <c r="D358" s="635"/>
      <c r="E358" s="422">
        <v>0.25</v>
      </c>
      <c r="F358" s="287">
        <v>0.18857041761205096</v>
      </c>
      <c r="G358" s="602" t="str">
        <f>IF(F358&lt;E358,"No","Yes")</f>
        <v>No</v>
      </c>
      <c r="H358" s="424"/>
    </row>
    <row r="359" spans="2:8" ht="61.95" customHeight="1" x14ac:dyDescent="0.25">
      <c r="B359" s="639"/>
      <c r="C359" s="635" t="s">
        <v>293</v>
      </c>
      <c r="D359" s="635"/>
      <c r="E359" s="422">
        <v>0.03</v>
      </c>
      <c r="F359" s="427">
        <v>3.285840247162794E-2</v>
      </c>
      <c r="G359" s="602" t="str">
        <f>IF(F359&gt;=E359,"No","Yes")</f>
        <v>No</v>
      </c>
      <c r="H359" s="424"/>
    </row>
    <row r="360" spans="2:8" ht="46.95" customHeight="1" x14ac:dyDescent="0.25">
      <c r="B360" s="639"/>
      <c r="C360" s="635" t="s">
        <v>294</v>
      </c>
      <c r="D360" s="635"/>
      <c r="E360" s="422">
        <v>0.15</v>
      </c>
      <c r="F360" s="427">
        <v>0.10678106013311532</v>
      </c>
      <c r="G360" s="602" t="str">
        <f t="shared" ref="G360:G365" si="1">IF(F360&lt;E360,"No","Yes")</f>
        <v>No</v>
      </c>
      <c r="H360" s="424"/>
    </row>
    <row r="361" spans="2:8" ht="61.95" customHeight="1" x14ac:dyDescent="0.25">
      <c r="B361" s="639"/>
      <c r="C361" s="635" t="s">
        <v>295</v>
      </c>
      <c r="D361" s="635"/>
      <c r="E361" s="422">
        <v>0.2</v>
      </c>
      <c r="F361" s="427">
        <v>0.10972489013513322</v>
      </c>
      <c r="G361" s="602" t="str">
        <f t="shared" si="1"/>
        <v>No</v>
      </c>
      <c r="H361" s="424"/>
    </row>
    <row r="362" spans="2:8" ht="81.599999999999994" customHeight="1" x14ac:dyDescent="0.25">
      <c r="B362" s="639"/>
      <c r="C362" s="635" t="s">
        <v>296</v>
      </c>
      <c r="D362" s="635"/>
      <c r="E362" s="422">
        <v>0.05</v>
      </c>
      <c r="F362" s="428">
        <v>1.568159531692076E-2</v>
      </c>
      <c r="G362" s="602" t="str">
        <f t="shared" si="1"/>
        <v>No</v>
      </c>
      <c r="H362" s="424"/>
    </row>
    <row r="363" spans="2:8" ht="122.85" customHeight="1" x14ac:dyDescent="0.25">
      <c r="B363" s="639"/>
      <c r="C363" s="635" t="s">
        <v>297</v>
      </c>
      <c r="D363" s="635"/>
      <c r="E363" s="422">
        <v>2.5000000000000001E-2</v>
      </c>
      <c r="F363" s="428">
        <v>1.5518751138603834E-2</v>
      </c>
      <c r="G363" s="602" t="str">
        <f t="shared" si="1"/>
        <v>No</v>
      </c>
      <c r="H363" s="424"/>
    </row>
    <row r="364" spans="2:8" ht="84.45" customHeight="1" x14ac:dyDescent="0.25">
      <c r="B364" s="639"/>
      <c r="C364" s="635" t="s">
        <v>298</v>
      </c>
      <c r="D364" s="635"/>
      <c r="E364" s="422">
        <v>0.15</v>
      </c>
      <c r="F364" s="428">
        <v>0.13765268867307232</v>
      </c>
      <c r="G364" s="602" t="str">
        <f t="shared" si="1"/>
        <v>No</v>
      </c>
      <c r="H364" s="424"/>
    </row>
    <row r="365" spans="2:8" ht="69.45" customHeight="1" x14ac:dyDescent="0.25">
      <c r="B365" s="639"/>
      <c r="C365" s="635" t="s">
        <v>299</v>
      </c>
      <c r="D365" s="635"/>
      <c r="E365" s="429">
        <v>0.14760000000000001</v>
      </c>
      <c r="F365" s="430">
        <v>0.10479638504098233</v>
      </c>
      <c r="G365" s="602" t="str">
        <f t="shared" si="1"/>
        <v>No</v>
      </c>
      <c r="H365" s="424"/>
    </row>
    <row r="366" spans="2:8" ht="91.95" customHeight="1" x14ac:dyDescent="0.25">
      <c r="B366" s="639"/>
      <c r="C366" s="636" t="s">
        <v>300</v>
      </c>
      <c r="D366" s="636"/>
      <c r="E366" s="431">
        <v>12</v>
      </c>
      <c r="F366" s="432">
        <v>37.470323514710117</v>
      </c>
      <c r="G366" s="602" t="str">
        <f>IF(F366&gt;=E366,"No","Yes")</f>
        <v>No</v>
      </c>
      <c r="H366" s="433"/>
    </row>
    <row r="367" spans="2:8" ht="36.75" customHeight="1" thickBot="1" x14ac:dyDescent="0.3">
      <c r="B367" s="434"/>
      <c r="C367" s="406"/>
      <c r="D367" s="406"/>
      <c r="E367" s="435"/>
      <c r="F367" s="436"/>
      <c r="G367" s="437"/>
    </row>
    <row r="368" spans="2:8" ht="20.7" customHeight="1" thickBot="1" x14ac:dyDescent="0.3">
      <c r="B368" s="621" t="s">
        <v>301</v>
      </c>
      <c r="C368" s="622"/>
      <c r="D368" s="622"/>
      <c r="E368" s="622"/>
      <c r="F368" s="622"/>
      <c r="G368" s="623"/>
    </row>
    <row r="369" spans="2:9" ht="20.7" customHeight="1" thickBot="1" x14ac:dyDescent="0.3">
      <c r="B369" s="15"/>
      <c r="D369" s="438"/>
      <c r="E369" s="439"/>
      <c r="F369" s="440"/>
      <c r="G369" s="22"/>
    </row>
    <row r="370" spans="2:9" ht="45.75" customHeight="1" thickBot="1" x14ac:dyDescent="0.3">
      <c r="B370" s="441" t="s">
        <v>302</v>
      </c>
      <c r="C370" s="442" t="s">
        <v>303</v>
      </c>
      <c r="D370" s="442" t="s">
        <v>304</v>
      </c>
      <c r="E370" s="442" t="s">
        <v>305</v>
      </c>
      <c r="F370" s="442" t="s">
        <v>304</v>
      </c>
      <c r="G370" s="443"/>
    </row>
    <row r="371" spans="2:9" ht="20.7" customHeight="1" x14ac:dyDescent="0.25">
      <c r="B371" s="15" t="s">
        <v>306</v>
      </c>
      <c r="C371" s="444">
        <v>1060</v>
      </c>
      <c r="D371" s="445">
        <f>C371/$C$382</f>
        <v>0.26335403726708073</v>
      </c>
      <c r="E371" s="446">
        <v>264959696.68000033</v>
      </c>
      <c r="F371" s="445">
        <f t="shared" ref="F371:F381" si="2">E371/$E$382</f>
        <v>9.0300508156492126E-2</v>
      </c>
      <c r="G371" s="22"/>
      <c r="H371" s="447">
        <v>-1</v>
      </c>
      <c r="I371" s="447">
        <v>0.4</v>
      </c>
    </row>
    <row r="372" spans="2:9" ht="20.7" customHeight="1" x14ac:dyDescent="0.25">
      <c r="B372" s="15" t="s">
        <v>307</v>
      </c>
      <c r="C372" s="444">
        <v>322</v>
      </c>
      <c r="D372" s="445">
        <f t="shared" ref="D372:D381" si="3">C372/$C$382</f>
        <v>0.08</v>
      </c>
      <c r="E372" s="446">
        <v>220537727.82999989</v>
      </c>
      <c r="F372" s="445">
        <f t="shared" si="2"/>
        <v>7.5161125032456089E-2</v>
      </c>
      <c r="G372" s="22"/>
      <c r="H372" s="4">
        <v>0.4</v>
      </c>
      <c r="I372" s="447">
        <v>0.5</v>
      </c>
    </row>
    <row r="373" spans="2:9" ht="20.7" customHeight="1" x14ac:dyDescent="0.25">
      <c r="B373" s="15" t="s">
        <v>308</v>
      </c>
      <c r="C373" s="444">
        <v>411</v>
      </c>
      <c r="D373" s="445">
        <f t="shared" si="3"/>
        <v>0.10211180124223602</v>
      </c>
      <c r="E373" s="446">
        <v>344492266.97999978</v>
      </c>
      <c r="F373" s="445">
        <f t="shared" si="2"/>
        <v>0.11740588155128277</v>
      </c>
      <c r="G373" s="22"/>
      <c r="H373" s="4">
        <v>0.5</v>
      </c>
      <c r="I373" s="447">
        <v>0.6</v>
      </c>
    </row>
    <row r="374" spans="2:9" ht="20.7" customHeight="1" x14ac:dyDescent="0.25">
      <c r="B374" s="15" t="s">
        <v>309</v>
      </c>
      <c r="C374" s="444">
        <v>545</v>
      </c>
      <c r="D374" s="445">
        <f t="shared" si="3"/>
        <v>0.13540372670807455</v>
      </c>
      <c r="E374" s="446">
        <v>479492562.89000046</v>
      </c>
      <c r="F374" s="445">
        <f t="shared" si="2"/>
        <v>0.16341512550310089</v>
      </c>
      <c r="G374" s="22"/>
      <c r="H374" s="4">
        <v>0.6</v>
      </c>
      <c r="I374" s="447">
        <v>0.7</v>
      </c>
    </row>
    <row r="375" spans="2:9" ht="20.7" customHeight="1" x14ac:dyDescent="0.25">
      <c r="B375" s="15" t="s">
        <v>310</v>
      </c>
      <c r="C375" s="444">
        <v>309</v>
      </c>
      <c r="D375" s="445">
        <f t="shared" si="3"/>
        <v>7.6770186335403723E-2</v>
      </c>
      <c r="E375" s="446">
        <v>295347600.25000006</v>
      </c>
      <c r="F375" s="445">
        <f t="shared" si="2"/>
        <v>0.10065696300062459</v>
      </c>
      <c r="G375" s="22"/>
      <c r="H375" s="4">
        <v>0.7</v>
      </c>
      <c r="I375" s="447">
        <v>0.75</v>
      </c>
    </row>
    <row r="376" spans="2:9" ht="20.7" customHeight="1" x14ac:dyDescent="0.25">
      <c r="B376" s="15" t="s">
        <v>311</v>
      </c>
      <c r="C376" s="444">
        <v>351</v>
      </c>
      <c r="D376" s="445">
        <f t="shared" si="3"/>
        <v>8.7204968944099376E-2</v>
      </c>
      <c r="E376" s="446">
        <v>343803913.95999974</v>
      </c>
      <c r="F376" s="445">
        <f t="shared" si="2"/>
        <v>0.11717128501348507</v>
      </c>
      <c r="G376" s="22"/>
      <c r="H376" s="4">
        <v>0.75</v>
      </c>
      <c r="I376" s="447">
        <v>0.8</v>
      </c>
    </row>
    <row r="377" spans="2:9" ht="20.7" customHeight="1" x14ac:dyDescent="0.25">
      <c r="B377" s="15" t="s">
        <v>312</v>
      </c>
      <c r="C377" s="444">
        <v>262</v>
      </c>
      <c r="D377" s="445">
        <f t="shared" si="3"/>
        <v>6.5093167701863353E-2</v>
      </c>
      <c r="E377" s="446">
        <v>223011941.36000004</v>
      </c>
      <c r="F377" s="445">
        <f t="shared" si="2"/>
        <v>7.6004357953712465E-2</v>
      </c>
      <c r="G377" s="22"/>
      <c r="H377" s="4">
        <v>0.8</v>
      </c>
      <c r="I377" s="447">
        <v>0.85</v>
      </c>
    </row>
    <row r="378" spans="2:9" ht="20.7" customHeight="1" x14ac:dyDescent="0.25">
      <c r="B378" s="15" t="s">
        <v>313</v>
      </c>
      <c r="C378" s="444">
        <v>249</v>
      </c>
      <c r="D378" s="445">
        <f t="shared" si="3"/>
        <v>6.1863354037267081E-2</v>
      </c>
      <c r="E378" s="446">
        <v>254123072.18000001</v>
      </c>
      <c r="F378" s="445">
        <f t="shared" si="2"/>
        <v>8.6607294768521845E-2</v>
      </c>
      <c r="G378" s="22"/>
      <c r="H378" s="4">
        <v>0.85</v>
      </c>
      <c r="I378" s="447">
        <v>0.9</v>
      </c>
    </row>
    <row r="379" spans="2:9" ht="20.7" customHeight="1" x14ac:dyDescent="0.25">
      <c r="B379" s="15" t="s">
        <v>314</v>
      </c>
      <c r="C379" s="444">
        <v>262</v>
      </c>
      <c r="D379" s="445">
        <f t="shared" si="3"/>
        <v>6.5093167701863353E-2</v>
      </c>
      <c r="E379" s="446">
        <v>260582515.13000005</v>
      </c>
      <c r="F379" s="445">
        <f t="shared" si="2"/>
        <v>8.8808727620769301E-2</v>
      </c>
      <c r="G379" s="22"/>
      <c r="H379" s="4">
        <v>0.9</v>
      </c>
      <c r="I379" s="447">
        <v>0.95</v>
      </c>
    </row>
    <row r="380" spans="2:9" ht="20.7" customHeight="1" x14ac:dyDescent="0.25">
      <c r="B380" s="15" t="s">
        <v>315</v>
      </c>
      <c r="C380" s="444">
        <v>143</v>
      </c>
      <c r="D380" s="445">
        <f t="shared" si="3"/>
        <v>3.5527950310559005E-2</v>
      </c>
      <c r="E380" s="446">
        <v>137074901.75</v>
      </c>
      <c r="F380" s="445">
        <f t="shared" si="2"/>
        <v>4.6716287188671671E-2</v>
      </c>
      <c r="G380" s="22"/>
      <c r="H380" s="4">
        <v>0.95</v>
      </c>
      <c r="I380" s="447">
        <v>0.98</v>
      </c>
    </row>
    <row r="381" spans="2:9" ht="20.7" customHeight="1" thickBot="1" x14ac:dyDescent="0.3">
      <c r="B381" s="15" t="s">
        <v>316</v>
      </c>
      <c r="C381" s="444">
        <v>111</v>
      </c>
      <c r="D381" s="445">
        <f t="shared" si="3"/>
        <v>2.7577639751552797E-2</v>
      </c>
      <c r="E381" s="446">
        <v>110773199.08000004</v>
      </c>
      <c r="F381" s="445">
        <f t="shared" si="2"/>
        <v>3.7752444210883286E-2</v>
      </c>
      <c r="G381" s="22"/>
      <c r="H381" s="4">
        <v>0.98</v>
      </c>
      <c r="I381" s="4">
        <v>10000</v>
      </c>
    </row>
    <row r="382" spans="2:9" ht="20.7" customHeight="1" thickBot="1" x14ac:dyDescent="0.3">
      <c r="B382" s="448" t="s">
        <v>117</v>
      </c>
      <c r="C382" s="449">
        <f>SUM(C371:C381)</f>
        <v>4025</v>
      </c>
      <c r="D382" s="450">
        <f>SUM(D371:D381)</f>
        <v>0.99999999999999989</v>
      </c>
      <c r="E382" s="451">
        <f>SUM(E371:E381)</f>
        <v>2934199398.0900002</v>
      </c>
      <c r="F382" s="452">
        <f>SUM(F371:F381)</f>
        <v>1</v>
      </c>
      <c r="G382" s="22"/>
    </row>
    <row r="383" spans="2:9" ht="20.7" customHeight="1" thickBot="1" x14ac:dyDescent="0.3">
      <c r="B383" s="15"/>
      <c r="D383" s="438"/>
      <c r="E383" s="439"/>
      <c r="F383" s="440"/>
      <c r="G383" s="22"/>
    </row>
    <row r="384" spans="2:9" ht="43.65" customHeight="1" thickBot="1" x14ac:dyDescent="0.3">
      <c r="B384" s="453" t="s">
        <v>317</v>
      </c>
      <c r="C384" s="453" t="s">
        <v>303</v>
      </c>
      <c r="D384" s="453" t="s">
        <v>304</v>
      </c>
      <c r="E384" s="453" t="s">
        <v>305</v>
      </c>
      <c r="F384" s="453" t="s">
        <v>304</v>
      </c>
      <c r="G384" s="22"/>
    </row>
    <row r="385" spans="2:9" ht="20.7" customHeight="1" x14ac:dyDescent="0.25">
      <c r="B385" s="444" t="s">
        <v>318</v>
      </c>
      <c r="C385" s="454">
        <f>C388-C386-C387</f>
        <v>3641</v>
      </c>
      <c r="D385" s="455">
        <f>C385/C388</f>
        <v>0.90459627329192549</v>
      </c>
      <c r="E385" s="454">
        <f>E388-E386-E387</f>
        <v>2601606189.9299998</v>
      </c>
      <c r="F385" s="455">
        <f>E385/E388</f>
        <v>0.88664941844903244</v>
      </c>
      <c r="G385" s="22"/>
    </row>
    <row r="386" spans="2:9" ht="20.7" customHeight="1" x14ac:dyDescent="0.25">
      <c r="B386" s="444" t="s">
        <v>319</v>
      </c>
      <c r="C386" s="444">
        <v>362</v>
      </c>
      <c r="D386" s="455">
        <f>C386/C388</f>
        <v>8.9937888198757768E-2</v>
      </c>
      <c r="E386" s="456">
        <v>321954706.59000015</v>
      </c>
      <c r="F386" s="455">
        <f>E386/E388</f>
        <v>0.10972489013513352</v>
      </c>
      <c r="G386" s="22"/>
    </row>
    <row r="387" spans="2:9" ht="20.7" customHeight="1" thickBot="1" x14ac:dyDescent="0.3">
      <c r="B387" s="457" t="s">
        <v>320</v>
      </c>
      <c r="C387" s="457">
        <v>22</v>
      </c>
      <c r="D387" s="455">
        <f>C387/C388</f>
        <v>5.46583850931677E-3</v>
      </c>
      <c r="E387" s="456">
        <v>10638501.570000002</v>
      </c>
      <c r="F387" s="455">
        <f>E387/E388</f>
        <v>3.6256914158339314E-3</v>
      </c>
      <c r="G387" s="22"/>
    </row>
    <row r="388" spans="2:9" ht="20.7" customHeight="1" thickBot="1" x14ac:dyDescent="0.3">
      <c r="B388" s="448" t="s">
        <v>117</v>
      </c>
      <c r="C388" s="449">
        <f>C382</f>
        <v>4025</v>
      </c>
      <c r="D388" s="450">
        <f>SUM(D385:D387)</f>
        <v>1</v>
      </c>
      <c r="E388" s="451">
        <f>E382</f>
        <v>2934199398.0900002</v>
      </c>
      <c r="F388" s="452">
        <f>SUM(F385:F387)</f>
        <v>0.99999999999999989</v>
      </c>
      <c r="G388" s="22"/>
    </row>
    <row r="389" spans="2:9" ht="20.7" customHeight="1" thickBot="1" x14ac:dyDescent="0.3">
      <c r="B389" s="15"/>
      <c r="D389" s="438"/>
      <c r="E389" s="439"/>
      <c r="F389" s="440"/>
      <c r="G389" s="22"/>
    </row>
    <row r="390" spans="2:9" ht="48.75" customHeight="1" thickBot="1" x14ac:dyDescent="0.3">
      <c r="B390" s="453" t="s">
        <v>321</v>
      </c>
      <c r="C390" s="453" t="s">
        <v>303</v>
      </c>
      <c r="D390" s="453" t="s">
        <v>304</v>
      </c>
      <c r="E390" s="453" t="s">
        <v>305</v>
      </c>
      <c r="F390" s="453" t="s">
        <v>304</v>
      </c>
      <c r="G390" s="22"/>
    </row>
    <row r="391" spans="2:9" ht="20.7" customHeight="1" x14ac:dyDescent="0.25">
      <c r="B391" s="444" t="s">
        <v>322</v>
      </c>
      <c r="C391" s="458">
        <v>3581</v>
      </c>
      <c r="D391" s="445">
        <f>C391/C393</f>
        <v>0.88968944099378877</v>
      </c>
      <c r="E391" s="446">
        <v>2620882475.7200017</v>
      </c>
      <c r="F391" s="445">
        <f>E391/E393</f>
        <v>0.89321893986688494</v>
      </c>
      <c r="G391" s="22"/>
    </row>
    <row r="392" spans="2:9" ht="20.7" customHeight="1" thickBot="1" x14ac:dyDescent="0.3">
      <c r="B392" s="444" t="s">
        <v>323</v>
      </c>
      <c r="C392" s="458">
        <f>C393-C391</f>
        <v>444</v>
      </c>
      <c r="D392" s="445">
        <f>C392/C393</f>
        <v>0.11031055900621119</v>
      </c>
      <c r="E392" s="446">
        <f>E393-E391</f>
        <v>313316922.36999846</v>
      </c>
      <c r="F392" s="445">
        <f>E392/E393</f>
        <v>0.1067810601331151</v>
      </c>
      <c r="G392" s="22"/>
    </row>
    <row r="393" spans="2:9" ht="20.7" customHeight="1" thickBot="1" x14ac:dyDescent="0.3">
      <c r="B393" s="459" t="s">
        <v>117</v>
      </c>
      <c r="C393" s="449">
        <f>C388</f>
        <v>4025</v>
      </c>
      <c r="D393" s="450">
        <f>SUM(D391:D392)</f>
        <v>1</v>
      </c>
      <c r="E393" s="451">
        <f>E388</f>
        <v>2934199398.0900002</v>
      </c>
      <c r="F393" s="452">
        <f>SUM(F391:F392)</f>
        <v>1</v>
      </c>
      <c r="G393" s="22"/>
    </row>
    <row r="394" spans="2:9" ht="20.7" customHeight="1" thickBot="1" x14ac:dyDescent="0.3">
      <c r="B394" s="15"/>
      <c r="D394" s="438"/>
      <c r="E394" s="439"/>
      <c r="F394" s="440"/>
      <c r="G394" s="22"/>
    </row>
    <row r="395" spans="2:9" ht="47.4" customHeight="1" thickBot="1" x14ac:dyDescent="0.3">
      <c r="B395" s="453" t="s">
        <v>324</v>
      </c>
      <c r="C395" s="453" t="s">
        <v>303</v>
      </c>
      <c r="D395" s="453" t="s">
        <v>304</v>
      </c>
      <c r="E395" s="453" t="s">
        <v>305</v>
      </c>
      <c r="F395" s="453" t="s">
        <v>304</v>
      </c>
      <c r="G395" s="22"/>
    </row>
    <row r="396" spans="2:9" ht="20.7" customHeight="1" x14ac:dyDescent="0.25">
      <c r="B396" s="15" t="s">
        <v>325</v>
      </c>
      <c r="C396" s="460">
        <v>825</v>
      </c>
      <c r="D396" s="445">
        <f>C396/$C$405</f>
        <v>0.20496894409937888</v>
      </c>
      <c r="E396" s="461">
        <v>800495480.21000087</v>
      </c>
      <c r="F396" s="445">
        <f>E396/$E$405</f>
        <v>0.27281563779580847</v>
      </c>
      <c r="G396" s="22"/>
      <c r="H396" s="4">
        <v>-1</v>
      </c>
      <c r="I396" s="4">
        <v>6</v>
      </c>
    </row>
    <row r="397" spans="2:9" ht="20.7" customHeight="1" x14ac:dyDescent="0.25">
      <c r="B397" s="15" t="s">
        <v>326</v>
      </c>
      <c r="C397" s="460">
        <v>567</v>
      </c>
      <c r="D397" s="445">
        <f t="shared" ref="D397:D404" si="4">C397/$C$405</f>
        <v>0.1408695652173913</v>
      </c>
      <c r="E397" s="461">
        <v>587104366.16000009</v>
      </c>
      <c r="F397" s="445">
        <f t="shared" ref="F397:F404" si="5">E397/$E$405</f>
        <v>0.20009013925303512</v>
      </c>
      <c r="G397" s="22"/>
      <c r="H397" s="4">
        <v>6</v>
      </c>
      <c r="I397" s="4">
        <v>12</v>
      </c>
    </row>
    <row r="398" spans="2:9" ht="20.7" customHeight="1" x14ac:dyDescent="0.25">
      <c r="B398" s="15" t="s">
        <v>327</v>
      </c>
      <c r="C398" s="460">
        <v>525</v>
      </c>
      <c r="D398" s="445">
        <f t="shared" si="4"/>
        <v>0.13043478260869565</v>
      </c>
      <c r="E398" s="461">
        <v>493529819.49999952</v>
      </c>
      <c r="F398" s="445">
        <f t="shared" si="5"/>
        <v>0.16819914141529024</v>
      </c>
      <c r="G398" s="22"/>
      <c r="H398" s="4">
        <v>12</v>
      </c>
      <c r="I398" s="4">
        <v>24</v>
      </c>
    </row>
    <row r="399" spans="2:9" ht="20.7" customHeight="1" x14ac:dyDescent="0.25">
      <c r="B399" s="15" t="s">
        <v>328</v>
      </c>
      <c r="C399" s="460">
        <v>179</v>
      </c>
      <c r="D399" s="445">
        <f t="shared" si="4"/>
        <v>4.4472049689440997E-2</v>
      </c>
      <c r="E399" s="461">
        <v>170631513.98999998</v>
      </c>
      <c r="F399" s="445">
        <f t="shared" si="5"/>
        <v>5.8152664778362208E-2</v>
      </c>
      <c r="G399" s="22"/>
      <c r="H399" s="4">
        <v>24</v>
      </c>
      <c r="I399" s="4">
        <v>36</v>
      </c>
    </row>
    <row r="400" spans="2:9" ht="20.7" customHeight="1" x14ac:dyDescent="0.25">
      <c r="B400" s="15" t="s">
        <v>329</v>
      </c>
      <c r="C400" s="460">
        <v>170</v>
      </c>
      <c r="D400" s="445">
        <f t="shared" si="4"/>
        <v>4.2236024844720499E-2</v>
      </c>
      <c r="E400" s="461">
        <v>141313245.01999995</v>
      </c>
      <c r="F400" s="445">
        <f t="shared" si="5"/>
        <v>4.8160750462966813E-2</v>
      </c>
      <c r="G400" s="22"/>
      <c r="H400" s="4">
        <v>36</v>
      </c>
      <c r="I400" s="4">
        <v>48</v>
      </c>
    </row>
    <row r="401" spans="1:9" ht="20.7" customHeight="1" x14ac:dyDescent="0.25">
      <c r="B401" s="15" t="s">
        <v>330</v>
      </c>
      <c r="C401" s="460">
        <v>140</v>
      </c>
      <c r="D401" s="445">
        <f t="shared" si="4"/>
        <v>3.4782608695652174E-2</v>
      </c>
      <c r="E401" s="461">
        <v>92483874.269999996</v>
      </c>
      <c r="F401" s="445">
        <f t="shared" si="5"/>
        <v>3.1519287452039496E-2</v>
      </c>
      <c r="G401" s="22"/>
      <c r="H401" s="4">
        <v>48</v>
      </c>
      <c r="I401" s="4">
        <v>60</v>
      </c>
    </row>
    <row r="402" spans="1:9" ht="20.7" customHeight="1" x14ac:dyDescent="0.25">
      <c r="B402" s="15" t="s">
        <v>331</v>
      </c>
      <c r="C402" s="460">
        <v>117</v>
      </c>
      <c r="D402" s="445">
        <f t="shared" si="4"/>
        <v>2.9068322981366461E-2</v>
      </c>
      <c r="E402" s="461">
        <v>73390300.63000001</v>
      </c>
      <c r="F402" s="445">
        <f t="shared" si="5"/>
        <v>2.5012035882010262E-2</v>
      </c>
      <c r="G402" s="22"/>
      <c r="H402" s="4">
        <v>60</v>
      </c>
      <c r="I402" s="4">
        <v>72</v>
      </c>
    </row>
    <row r="403" spans="1:9" ht="20.7" customHeight="1" x14ac:dyDescent="0.25">
      <c r="B403" s="15" t="s">
        <v>332</v>
      </c>
      <c r="C403" s="460">
        <v>155</v>
      </c>
      <c r="D403" s="445">
        <f t="shared" si="4"/>
        <v>3.8509316770186333E-2</v>
      </c>
      <c r="E403" s="461">
        <v>92394966.609999999</v>
      </c>
      <c r="F403" s="445">
        <f t="shared" si="5"/>
        <v>3.1488986968692019E-2</v>
      </c>
      <c r="G403" s="22"/>
      <c r="H403" s="4">
        <v>72</v>
      </c>
      <c r="I403" s="4">
        <v>84</v>
      </c>
    </row>
    <row r="404" spans="1:9" ht="20.7" customHeight="1" thickBot="1" x14ac:dyDescent="0.3">
      <c r="B404" s="15" t="s">
        <v>333</v>
      </c>
      <c r="C404" s="460">
        <v>1347</v>
      </c>
      <c r="D404" s="445">
        <f t="shared" si="4"/>
        <v>0.3346583850931677</v>
      </c>
      <c r="E404" s="461">
        <v>482855831.70000041</v>
      </c>
      <c r="F404" s="445">
        <f t="shared" si="5"/>
        <v>0.16456135599179542</v>
      </c>
      <c r="G404" s="22"/>
      <c r="H404" s="4">
        <v>84</v>
      </c>
      <c r="I404" s="4">
        <v>1000</v>
      </c>
    </row>
    <row r="405" spans="1:9" ht="20.7" customHeight="1" thickBot="1" x14ac:dyDescent="0.3">
      <c r="B405" s="448" t="s">
        <v>117</v>
      </c>
      <c r="C405" s="449">
        <f>SUM(C396:C404)</f>
        <v>4025</v>
      </c>
      <c r="D405" s="450">
        <f>SUM(D396:D404)</f>
        <v>0.99999999999999989</v>
      </c>
      <c r="E405" s="451">
        <f>SUM(E396:E404)</f>
        <v>2934199398.0900006</v>
      </c>
      <c r="F405" s="452">
        <f>SUM(F396:F404)</f>
        <v>1.0000000000000002</v>
      </c>
      <c r="G405" s="22"/>
    </row>
    <row r="406" spans="1:9" ht="20.7" customHeight="1" thickBot="1" x14ac:dyDescent="0.3">
      <c r="B406" s="19"/>
      <c r="C406" s="20"/>
      <c r="D406" s="406"/>
      <c r="E406" s="409"/>
      <c r="F406" s="462"/>
      <c r="G406" s="22"/>
    </row>
    <row r="407" spans="1:9" ht="41.25" customHeight="1" thickBot="1" x14ac:dyDescent="0.3">
      <c r="A407" s="463"/>
      <c r="B407" s="453" t="s">
        <v>334</v>
      </c>
      <c r="C407" s="453" t="s">
        <v>335</v>
      </c>
      <c r="D407" s="464" t="s">
        <v>336</v>
      </c>
      <c r="E407" s="453" t="s">
        <v>337</v>
      </c>
      <c r="F407" s="453" t="s">
        <v>338</v>
      </c>
      <c r="G407" s="465"/>
    </row>
    <row r="408" spans="1:9" ht="22.5" customHeight="1" x14ac:dyDescent="0.25">
      <c r="B408" s="466" t="s">
        <v>339</v>
      </c>
      <c r="C408" s="467">
        <v>266</v>
      </c>
      <c r="D408" s="445">
        <f>C408/$C$417</f>
        <v>6.6086956521739126E-2</v>
      </c>
      <c r="E408" s="468">
        <v>165625297.62</v>
      </c>
      <c r="F408" s="445">
        <f>E408/$E$417</f>
        <v>5.6446503849674562E-2</v>
      </c>
      <c r="G408" s="465"/>
      <c r="H408" s="469"/>
    </row>
    <row r="409" spans="1:9" ht="22.5" customHeight="1" x14ac:dyDescent="0.25">
      <c r="B409" s="466" t="s">
        <v>340</v>
      </c>
      <c r="C409" s="467">
        <v>178</v>
      </c>
      <c r="D409" s="445">
        <f t="shared" ref="D409:D416" si="6">C409/$C$417</f>
        <v>4.4223602484472047E-2</v>
      </c>
      <c r="E409" s="468">
        <v>92884928.089999974</v>
      </c>
      <c r="F409" s="445">
        <f t="shared" ref="F409:F416" si="7">E409/$E$417</f>
        <v>3.1655969989791033E-2</v>
      </c>
      <c r="G409" s="465"/>
      <c r="H409" s="469"/>
    </row>
    <row r="410" spans="1:9" ht="22.5" customHeight="1" x14ac:dyDescent="0.25">
      <c r="B410" s="466" t="s">
        <v>341</v>
      </c>
      <c r="C410" s="467">
        <v>1669</v>
      </c>
      <c r="D410" s="445">
        <f t="shared" si="6"/>
        <v>0.41465838509316771</v>
      </c>
      <c r="E410" s="468">
        <v>1228613018.3400006</v>
      </c>
      <c r="F410" s="445">
        <f t="shared" si="7"/>
        <v>0.41872171984622408</v>
      </c>
      <c r="G410" s="465"/>
      <c r="H410" s="469"/>
    </row>
    <row r="411" spans="1:9" ht="22.5" customHeight="1" x14ac:dyDescent="0.25">
      <c r="B411" s="466" t="s">
        <v>342</v>
      </c>
      <c r="C411" s="467">
        <v>631</v>
      </c>
      <c r="D411" s="445">
        <f t="shared" si="6"/>
        <v>0.15677018633540374</v>
      </c>
      <c r="E411" s="468">
        <v>433678397.77000004</v>
      </c>
      <c r="F411" s="445">
        <f t="shared" si="7"/>
        <v>0.14780127010192298</v>
      </c>
      <c r="G411" s="465"/>
      <c r="H411" s="469"/>
    </row>
    <row r="412" spans="1:9" ht="22.5" customHeight="1" x14ac:dyDescent="0.25">
      <c r="B412" s="466" t="s">
        <v>343</v>
      </c>
      <c r="C412" s="467">
        <v>49</v>
      </c>
      <c r="D412" s="445">
        <f t="shared" si="6"/>
        <v>1.2173913043478261E-2</v>
      </c>
      <c r="E412" s="468">
        <v>37556558.25</v>
      </c>
      <c r="F412" s="445">
        <f t="shared" si="7"/>
        <v>1.2799593059165377E-2</v>
      </c>
      <c r="G412" s="465"/>
      <c r="H412" s="469"/>
    </row>
    <row r="413" spans="1:9" ht="22.5" customHeight="1" x14ac:dyDescent="0.25">
      <c r="B413" s="466" t="s">
        <v>344</v>
      </c>
      <c r="C413" s="467">
        <v>175</v>
      </c>
      <c r="D413" s="445">
        <f t="shared" si="6"/>
        <v>4.3478260869565216E-2</v>
      </c>
      <c r="E413" s="468">
        <v>116687371.42999999</v>
      </c>
      <c r="F413" s="445">
        <f t="shared" si="7"/>
        <v>3.9768044225609527E-2</v>
      </c>
      <c r="G413" s="465"/>
      <c r="H413" s="469"/>
    </row>
    <row r="414" spans="1:9" ht="22.5" customHeight="1" x14ac:dyDescent="0.25">
      <c r="B414" s="466" t="s">
        <v>345</v>
      </c>
      <c r="C414" s="467">
        <v>109</v>
      </c>
      <c r="D414" s="445">
        <f t="shared" si="6"/>
        <v>2.7080745341614906E-2</v>
      </c>
      <c r="E414" s="468">
        <v>71999687.240000039</v>
      </c>
      <c r="F414" s="445">
        <f t="shared" si="7"/>
        <v>2.4538103063775352E-2</v>
      </c>
      <c r="G414" s="465"/>
      <c r="H414" s="469"/>
    </row>
    <row r="415" spans="1:9" ht="22.5" customHeight="1" x14ac:dyDescent="0.25">
      <c r="B415" s="466" t="s">
        <v>346</v>
      </c>
      <c r="C415" s="467">
        <v>36</v>
      </c>
      <c r="D415" s="445">
        <f t="shared" si="6"/>
        <v>8.944099378881987E-3</v>
      </c>
      <c r="E415" s="468">
        <v>25314445.629999999</v>
      </c>
      <c r="F415" s="445">
        <f t="shared" si="7"/>
        <v>8.6273774190255385E-3</v>
      </c>
      <c r="G415" s="465"/>
      <c r="H415" s="469"/>
    </row>
    <row r="416" spans="1:9" ht="22.5" customHeight="1" thickBot="1" x14ac:dyDescent="0.3">
      <c r="B416" s="466" t="s">
        <v>347</v>
      </c>
      <c r="C416" s="467">
        <v>912</v>
      </c>
      <c r="D416" s="445">
        <f t="shared" si="6"/>
        <v>0.22658385093167702</v>
      </c>
      <c r="E416" s="468">
        <v>761839693.71999967</v>
      </c>
      <c r="F416" s="445">
        <f t="shared" si="7"/>
        <v>0.25964141844481142</v>
      </c>
      <c r="G416" s="465"/>
      <c r="H416" s="469"/>
    </row>
    <row r="417" spans="1:9" ht="22.5" customHeight="1" thickBot="1" x14ac:dyDescent="0.3">
      <c r="A417" s="463"/>
      <c r="B417" s="459" t="s">
        <v>117</v>
      </c>
      <c r="C417" s="449">
        <f>SUM(C408:C416)</f>
        <v>4025</v>
      </c>
      <c r="D417" s="450">
        <f>SUM(D408:D416)</f>
        <v>0.99999999999999989</v>
      </c>
      <c r="E417" s="451">
        <f>SUM(E408:E416)</f>
        <v>2934199398.0900006</v>
      </c>
      <c r="F417" s="452">
        <f>SUM(F408:F416)</f>
        <v>0.99999999999999978</v>
      </c>
      <c r="G417" s="470"/>
      <c r="H417" s="469"/>
    </row>
    <row r="418" spans="1:9" ht="20.7" customHeight="1" thickBot="1" x14ac:dyDescent="0.3">
      <c r="B418" s="15"/>
      <c r="C418" s="158"/>
      <c r="G418" s="22"/>
    </row>
    <row r="419" spans="1:9" ht="40.35" customHeight="1" thickBot="1" x14ac:dyDescent="0.3">
      <c r="B419" s="442" t="s">
        <v>348</v>
      </c>
      <c r="C419" s="453" t="s">
        <v>335</v>
      </c>
      <c r="D419" s="464" t="s">
        <v>336</v>
      </c>
      <c r="E419" s="453" t="s">
        <v>337</v>
      </c>
      <c r="F419" s="471" t="s">
        <v>338</v>
      </c>
      <c r="G419" s="22"/>
    </row>
    <row r="420" spans="1:9" ht="20.7" customHeight="1" x14ac:dyDescent="0.25">
      <c r="B420" s="15" t="s">
        <v>349</v>
      </c>
      <c r="C420" s="472">
        <v>2</v>
      </c>
      <c r="D420" s="473">
        <f t="shared" ref="D420:D425" si="8">C420/$C$426</f>
        <v>4.9689440993788822E-4</v>
      </c>
      <c r="E420" s="474">
        <v>107188.02</v>
      </c>
      <c r="F420" s="475">
        <f t="shared" ref="F420:F425" si="9">E420/$E$426</f>
        <v>3.6530584823162808E-5</v>
      </c>
      <c r="G420" s="22"/>
      <c r="H420" s="64"/>
      <c r="I420" s="476"/>
    </row>
    <row r="421" spans="1:9" ht="20.7" customHeight="1" x14ac:dyDescent="0.25">
      <c r="B421" s="15" t="s">
        <v>350</v>
      </c>
      <c r="C421" s="472">
        <v>956</v>
      </c>
      <c r="D421" s="473">
        <f t="shared" si="8"/>
        <v>0.23751552795031056</v>
      </c>
      <c r="E421" s="474">
        <v>547471581.55999982</v>
      </c>
      <c r="F421" s="475">
        <f t="shared" si="9"/>
        <v>0.18658295067348635</v>
      </c>
      <c r="G421" s="22"/>
      <c r="H421" s="476"/>
      <c r="I421" s="476"/>
    </row>
    <row r="422" spans="1:9" ht="20.7" customHeight="1" x14ac:dyDescent="0.25">
      <c r="B422" s="15" t="s">
        <v>351</v>
      </c>
      <c r="C422" s="472">
        <v>1049</v>
      </c>
      <c r="D422" s="473">
        <f t="shared" si="8"/>
        <v>0.26062111801242238</v>
      </c>
      <c r="E422" s="474">
        <v>837511264.52000093</v>
      </c>
      <c r="F422" s="475">
        <f t="shared" si="9"/>
        <v>0.28543093051725593</v>
      </c>
      <c r="G422" s="22"/>
      <c r="H422" s="476"/>
      <c r="I422" s="476"/>
    </row>
    <row r="423" spans="1:9" ht="20.7" customHeight="1" x14ac:dyDescent="0.25">
      <c r="B423" s="15" t="s">
        <v>352</v>
      </c>
      <c r="C423" s="472">
        <v>680</v>
      </c>
      <c r="D423" s="473">
        <f t="shared" si="8"/>
        <v>0.168944099378882</v>
      </c>
      <c r="E423" s="474">
        <v>482691809.92000043</v>
      </c>
      <c r="F423" s="475">
        <f t="shared" si="9"/>
        <v>0.16450545598032834</v>
      </c>
      <c r="G423" s="22"/>
      <c r="H423" s="476"/>
      <c r="I423" s="476"/>
    </row>
    <row r="424" spans="1:9" ht="20.7" customHeight="1" x14ac:dyDescent="0.25">
      <c r="B424" s="15" t="s">
        <v>353</v>
      </c>
      <c r="C424" s="472">
        <v>584</v>
      </c>
      <c r="D424" s="473">
        <f t="shared" si="8"/>
        <v>0.14509316770186334</v>
      </c>
      <c r="E424" s="474">
        <v>468579666.79999977</v>
      </c>
      <c r="F424" s="475">
        <f t="shared" si="9"/>
        <v>0.15969591811143405</v>
      </c>
      <c r="G424" s="22"/>
      <c r="H424" s="476"/>
      <c r="I424" s="476"/>
    </row>
    <row r="425" spans="1:9" ht="20.7" customHeight="1" thickBot="1" x14ac:dyDescent="0.3">
      <c r="B425" s="15" t="s">
        <v>354</v>
      </c>
      <c r="C425" s="472">
        <v>754</v>
      </c>
      <c r="D425" s="473">
        <f t="shared" si="8"/>
        <v>0.18732919254658384</v>
      </c>
      <c r="E425" s="474">
        <v>597837887.26999915</v>
      </c>
      <c r="F425" s="475">
        <f t="shared" si="9"/>
        <v>0.20374821413267216</v>
      </c>
      <c r="G425" s="22"/>
      <c r="H425" s="476"/>
      <c r="I425" s="476"/>
    </row>
    <row r="426" spans="1:9" ht="20.7" customHeight="1" thickBot="1" x14ac:dyDescent="0.3">
      <c r="B426" s="448" t="s">
        <v>117</v>
      </c>
      <c r="C426" s="449">
        <f>SUM(C420:C425)</f>
        <v>4025</v>
      </c>
      <c r="D426" s="477">
        <f>SUM(D420:D425)</f>
        <v>1</v>
      </c>
      <c r="E426" s="449">
        <f>SUM(E420:E425)</f>
        <v>2934199398.0900002</v>
      </c>
      <c r="F426" s="478">
        <f>SUM(F420:F425)</f>
        <v>1</v>
      </c>
      <c r="G426" s="22"/>
    </row>
    <row r="427" spans="1:9" ht="20.7" customHeight="1" thickBot="1" x14ac:dyDescent="0.3">
      <c r="B427" s="15"/>
      <c r="C427" s="158"/>
      <c r="G427" s="22"/>
    </row>
    <row r="428" spans="1:9" ht="17.399999999999999" thickBot="1" x14ac:dyDescent="0.3">
      <c r="B428" s="621" t="s">
        <v>469</v>
      </c>
      <c r="C428" s="622"/>
      <c r="D428" s="622"/>
      <c r="E428" s="622"/>
      <c r="F428" s="622"/>
      <c r="G428" s="623"/>
    </row>
    <row r="429" spans="1:9" ht="20.7" customHeight="1" x14ac:dyDescent="0.25">
      <c r="B429" s="479"/>
      <c r="C429" s="480"/>
      <c r="D429" s="481"/>
      <c r="E429" s="145"/>
      <c r="F429" s="1"/>
      <c r="G429" s="482"/>
      <c r="H429" s="483"/>
    </row>
    <row r="430" spans="1:9" ht="20.7" customHeight="1" x14ac:dyDescent="0.25">
      <c r="B430" s="484" t="s">
        <v>355</v>
      </c>
      <c r="C430" s="485"/>
      <c r="D430" s="486"/>
      <c r="E430" s="487"/>
      <c r="F430" s="487"/>
      <c r="G430" s="488">
        <v>615368060.49463248</v>
      </c>
      <c r="H430" s="489"/>
    </row>
    <row r="431" spans="1:9" ht="20.7" customHeight="1" x14ac:dyDescent="0.25">
      <c r="B431" s="490"/>
      <c r="C431" s="491"/>
      <c r="D431" s="492"/>
      <c r="E431" s="145"/>
      <c r="F431" s="1"/>
      <c r="G431" s="482"/>
      <c r="H431" s="483"/>
    </row>
    <row r="432" spans="1:9" ht="20.7" customHeight="1" x14ac:dyDescent="0.25">
      <c r="B432" s="493" t="s">
        <v>356</v>
      </c>
      <c r="C432" s="491"/>
      <c r="D432" s="492"/>
      <c r="E432" s="145"/>
      <c r="F432" s="494">
        <v>106632567.64</v>
      </c>
      <c r="G432" s="495"/>
      <c r="H432" s="483"/>
    </row>
    <row r="433" spans="2:8" ht="20.7" customHeight="1" x14ac:dyDescent="0.25">
      <c r="B433" s="496" t="s">
        <v>357</v>
      </c>
      <c r="C433" s="491"/>
      <c r="D433" s="492"/>
      <c r="E433" s="145"/>
      <c r="F433" s="497">
        <v>2343805.34</v>
      </c>
      <c r="G433" s="498"/>
      <c r="H433" s="483"/>
    </row>
    <row r="434" spans="2:8" ht="20.7" customHeight="1" x14ac:dyDescent="0.25">
      <c r="B434" s="496" t="s">
        <v>358</v>
      </c>
      <c r="C434" s="491"/>
      <c r="D434" s="492"/>
      <c r="E434" s="145"/>
      <c r="F434" s="499">
        <v>104288762.3</v>
      </c>
      <c r="G434" s="498"/>
      <c r="H434" s="483"/>
    </row>
    <row r="435" spans="2:8" ht="20.7" customHeight="1" x14ac:dyDescent="0.25">
      <c r="B435" s="490"/>
      <c r="C435" s="491"/>
      <c r="D435" s="492"/>
      <c r="E435" s="145"/>
      <c r="F435" s="500"/>
      <c r="G435" s="498"/>
      <c r="H435" s="483"/>
    </row>
    <row r="436" spans="2:8" ht="20.7" customHeight="1" x14ac:dyDescent="0.25">
      <c r="B436" s="493" t="s">
        <v>359</v>
      </c>
      <c r="C436" s="491"/>
      <c r="D436" s="492"/>
      <c r="E436" s="145"/>
      <c r="F436" s="494">
        <v>488200000</v>
      </c>
      <c r="G436" s="498"/>
      <c r="H436" s="483"/>
    </row>
    <row r="437" spans="2:8" ht="20.7" customHeight="1" x14ac:dyDescent="0.25">
      <c r="B437" s="496" t="s">
        <v>110</v>
      </c>
      <c r="C437" s="491"/>
      <c r="D437" s="492"/>
      <c r="E437" s="145"/>
      <c r="F437" s="497">
        <v>488200000</v>
      </c>
      <c r="G437" s="498"/>
      <c r="H437" s="483"/>
    </row>
    <row r="438" spans="2:8" ht="20.7" customHeight="1" x14ac:dyDescent="0.25">
      <c r="B438" s="496" t="s">
        <v>113</v>
      </c>
      <c r="C438" s="491"/>
      <c r="D438" s="492"/>
      <c r="E438" s="145"/>
      <c r="F438" s="501">
        <v>0</v>
      </c>
      <c r="G438" s="498"/>
      <c r="H438" s="483"/>
    </row>
    <row r="439" spans="2:8" ht="20.7" customHeight="1" x14ac:dyDescent="0.25">
      <c r="B439" s="496" t="s">
        <v>115</v>
      </c>
      <c r="C439" s="491"/>
      <c r="D439" s="492"/>
      <c r="E439" s="145"/>
      <c r="F439" s="499">
        <v>0</v>
      </c>
      <c r="G439" s="498"/>
      <c r="H439" s="483"/>
    </row>
    <row r="440" spans="2:8" ht="20.7" customHeight="1" x14ac:dyDescent="0.25">
      <c r="B440" s="490"/>
      <c r="C440" s="491"/>
      <c r="D440" s="492"/>
      <c r="E440" s="145"/>
      <c r="F440" s="500"/>
      <c r="G440" s="498"/>
      <c r="H440" s="483"/>
    </row>
    <row r="441" spans="2:8" ht="20.7" customHeight="1" x14ac:dyDescent="0.25">
      <c r="B441" s="493" t="s">
        <v>360</v>
      </c>
      <c r="C441" s="491"/>
      <c r="D441" s="492"/>
      <c r="E441" s="145"/>
      <c r="F441" s="494">
        <v>20535492.854632437</v>
      </c>
      <c r="G441" s="498"/>
      <c r="H441" s="483"/>
    </row>
    <row r="442" spans="2:8" ht="20.7" customHeight="1" x14ac:dyDescent="0.25">
      <c r="B442" s="496" t="s">
        <v>361</v>
      </c>
      <c r="C442" s="491"/>
      <c r="D442" s="492"/>
      <c r="E442" s="145"/>
      <c r="F442" s="497">
        <v>0</v>
      </c>
      <c r="G442" s="498"/>
      <c r="H442" s="483"/>
    </row>
    <row r="443" spans="2:8" ht="20.7" customHeight="1" x14ac:dyDescent="0.25">
      <c r="B443" s="496" t="s">
        <v>362</v>
      </c>
      <c r="C443" s="491"/>
      <c r="D443" s="492"/>
      <c r="E443" s="145"/>
      <c r="F443" s="501">
        <v>20235641.789997101</v>
      </c>
      <c r="G443" s="498"/>
      <c r="H443" s="483"/>
    </row>
    <row r="444" spans="2:8" ht="20.7" customHeight="1" x14ac:dyDescent="0.25">
      <c r="B444" s="496" t="s">
        <v>363</v>
      </c>
      <c r="C444" s="491"/>
      <c r="D444" s="492"/>
      <c r="E444" s="145"/>
      <c r="F444" s="501">
        <v>276782.32</v>
      </c>
      <c r="G444" s="498"/>
      <c r="H444" s="483"/>
    </row>
    <row r="445" spans="2:8" ht="20.7" customHeight="1" x14ac:dyDescent="0.25">
      <c r="B445" s="496" t="s">
        <v>364</v>
      </c>
      <c r="C445" s="491"/>
      <c r="D445" s="492"/>
      <c r="E445" s="145"/>
      <c r="F445" s="501">
        <v>23068.744635335286</v>
      </c>
      <c r="G445" s="498"/>
      <c r="H445" s="483"/>
    </row>
    <row r="446" spans="2:8" ht="20.7" customHeight="1" x14ac:dyDescent="0.25">
      <c r="B446" s="496" t="s">
        <v>365</v>
      </c>
      <c r="C446" s="491"/>
      <c r="D446" s="492"/>
      <c r="E446" s="145"/>
      <c r="F446" s="497">
        <v>0</v>
      </c>
      <c r="G446" s="498"/>
      <c r="H446" s="483"/>
    </row>
    <row r="447" spans="2:8" ht="20.7" customHeight="1" x14ac:dyDescent="0.25">
      <c r="B447" s="496" t="s">
        <v>366</v>
      </c>
      <c r="C447" s="491"/>
      <c r="D447" s="492"/>
      <c r="E447" s="145"/>
      <c r="F447" s="499">
        <v>23068.744635335286</v>
      </c>
      <c r="G447" s="498"/>
      <c r="H447" s="483"/>
    </row>
    <row r="448" spans="2:8" ht="20.7" customHeight="1" x14ac:dyDescent="0.25">
      <c r="B448" s="496" t="s">
        <v>367</v>
      </c>
      <c r="C448" s="491"/>
      <c r="D448" s="492"/>
      <c r="E448" s="145"/>
      <c r="F448" s="499">
        <v>0</v>
      </c>
      <c r="G448" s="498"/>
      <c r="H448" s="483"/>
    </row>
    <row r="449" spans="2:8" ht="20.7" customHeight="1" x14ac:dyDescent="0.25">
      <c r="B449" s="490"/>
      <c r="C449" s="491"/>
      <c r="D449" s="492"/>
      <c r="E449" s="145"/>
      <c r="F449" s="500"/>
      <c r="G449" s="498"/>
      <c r="H449" s="483"/>
    </row>
    <row r="450" spans="2:8" ht="20.7" customHeight="1" x14ac:dyDescent="0.25">
      <c r="B450" s="493" t="s">
        <v>368</v>
      </c>
      <c r="C450" s="491"/>
      <c r="D450" s="492"/>
      <c r="E450" s="145"/>
      <c r="F450" s="500"/>
      <c r="G450" s="498"/>
      <c r="H450" s="483"/>
    </row>
    <row r="451" spans="2:8" ht="20.7" customHeight="1" x14ac:dyDescent="0.25">
      <c r="B451" s="496" t="s">
        <v>369</v>
      </c>
      <c r="C451" s="491"/>
      <c r="D451" s="492"/>
      <c r="E451" s="145"/>
      <c r="F451" s="497">
        <v>0</v>
      </c>
      <c r="G451" s="498"/>
      <c r="H451" s="483"/>
    </row>
    <row r="452" spans="2:8" ht="20.7" customHeight="1" x14ac:dyDescent="0.25">
      <c r="B452" s="496" t="s">
        <v>370</v>
      </c>
      <c r="C452" s="491"/>
      <c r="D452" s="492"/>
      <c r="E452" s="145"/>
      <c r="F452" s="501">
        <v>0</v>
      </c>
      <c r="G452" s="498"/>
      <c r="H452" s="483"/>
    </row>
    <row r="453" spans="2:8" ht="20.7" customHeight="1" x14ac:dyDescent="0.25">
      <c r="B453" s="496" t="s">
        <v>371</v>
      </c>
      <c r="C453" s="491"/>
      <c r="D453" s="492"/>
      <c r="E453" s="145"/>
      <c r="F453" s="499">
        <v>0</v>
      </c>
      <c r="G453" s="498"/>
      <c r="H453" s="483"/>
    </row>
    <row r="454" spans="2:8" ht="20.7" customHeight="1" x14ac:dyDescent="0.25">
      <c r="B454" s="490"/>
      <c r="C454" s="491"/>
      <c r="D454" s="492"/>
      <c r="E454" s="145"/>
      <c r="F454" s="500"/>
      <c r="G454" s="498"/>
      <c r="H454" s="483"/>
    </row>
    <row r="455" spans="2:8" ht="20.7" customHeight="1" x14ac:dyDescent="0.25">
      <c r="B455" s="493" t="s">
        <v>372</v>
      </c>
      <c r="C455" s="491"/>
      <c r="D455" s="492"/>
      <c r="E455" s="145"/>
      <c r="F455" s="500">
        <v>0</v>
      </c>
      <c r="G455" s="498"/>
      <c r="H455" s="483"/>
    </row>
    <row r="456" spans="2:8" ht="20.7" customHeight="1" x14ac:dyDescent="0.25">
      <c r="B456" s="496" t="s">
        <v>373</v>
      </c>
      <c r="C456" s="491"/>
      <c r="D456" s="492"/>
      <c r="E456" s="145"/>
      <c r="F456" s="497">
        <v>0</v>
      </c>
      <c r="G456" s="498"/>
      <c r="H456" s="483"/>
    </row>
    <row r="457" spans="2:8" ht="20.7" customHeight="1" x14ac:dyDescent="0.25">
      <c r="B457" s="496" t="s">
        <v>374</v>
      </c>
      <c r="C457" s="491"/>
      <c r="D457" s="492"/>
      <c r="E457" s="145"/>
      <c r="F457" s="499">
        <v>0</v>
      </c>
      <c r="G457" s="498"/>
      <c r="H457" s="483"/>
    </row>
    <row r="458" spans="2:8" ht="20.7" customHeight="1" x14ac:dyDescent="0.25">
      <c r="B458" s="490"/>
      <c r="C458" s="491"/>
      <c r="D458" s="492"/>
      <c r="E458" s="145"/>
      <c r="F458" s="500"/>
      <c r="G458" s="498"/>
      <c r="H458" s="483"/>
    </row>
    <row r="459" spans="2:8" ht="20.7" customHeight="1" x14ac:dyDescent="0.25">
      <c r="B459" s="484" t="s">
        <v>375</v>
      </c>
      <c r="C459" s="485"/>
      <c r="D459" s="486"/>
      <c r="E459" s="487"/>
      <c r="F459" s="502"/>
      <c r="G459" s="488">
        <v>8396129.0300000012</v>
      </c>
      <c r="H459" s="483"/>
    </row>
    <row r="460" spans="2:8" ht="20.7" customHeight="1" x14ac:dyDescent="0.25">
      <c r="B460" s="493" t="s">
        <v>376</v>
      </c>
      <c r="C460" s="491"/>
      <c r="D460" s="492"/>
      <c r="E460" s="145"/>
      <c r="F460" s="500">
        <v>8396129.0300000012</v>
      </c>
      <c r="G460" s="498"/>
      <c r="H460" s="483"/>
    </row>
    <row r="461" spans="2:8" ht="20.7" customHeight="1" x14ac:dyDescent="0.25">
      <c r="B461" s="493" t="s">
        <v>139</v>
      </c>
      <c r="C461" s="491"/>
      <c r="D461" s="492"/>
      <c r="E461" s="145"/>
      <c r="F461" s="494">
        <v>0</v>
      </c>
      <c r="G461" s="498"/>
      <c r="H461" s="483"/>
    </row>
    <row r="462" spans="2:8" ht="20.7" customHeight="1" x14ac:dyDescent="0.25">
      <c r="B462" s="496" t="s">
        <v>377</v>
      </c>
      <c r="C462" s="491"/>
      <c r="D462" s="492"/>
      <c r="E462" s="145"/>
      <c r="F462" s="497">
        <v>0</v>
      </c>
      <c r="G462" s="498"/>
      <c r="H462" s="483"/>
    </row>
    <row r="463" spans="2:8" ht="20.7" customHeight="1" x14ac:dyDescent="0.25">
      <c r="B463" s="496" t="s">
        <v>378</v>
      </c>
      <c r="C463" s="491"/>
      <c r="D463" s="492"/>
      <c r="E463" s="145"/>
      <c r="F463" s="501">
        <v>0</v>
      </c>
      <c r="G463" s="498"/>
      <c r="H463" s="483"/>
    </row>
    <row r="464" spans="2:8" ht="20.7" customHeight="1" x14ac:dyDescent="0.25">
      <c r="B464" s="496" t="s">
        <v>379</v>
      </c>
      <c r="C464" s="491"/>
      <c r="D464" s="492"/>
      <c r="E464" s="145"/>
      <c r="F464" s="501">
        <v>0</v>
      </c>
      <c r="G464" s="498"/>
      <c r="H464" s="483"/>
    </row>
    <row r="465" spans="2:8" ht="20.7" customHeight="1" x14ac:dyDescent="0.25">
      <c r="B465" s="496" t="s">
        <v>380</v>
      </c>
      <c r="C465" s="491"/>
      <c r="D465" s="492"/>
      <c r="E465" s="145"/>
      <c r="F465" s="499">
        <v>0</v>
      </c>
      <c r="G465" s="498"/>
      <c r="H465" s="483"/>
    </row>
    <row r="466" spans="2:8" ht="20.7" customHeight="1" x14ac:dyDescent="0.25">
      <c r="B466" s="490"/>
      <c r="C466" s="491"/>
      <c r="D466" s="492"/>
      <c r="E466" s="145"/>
      <c r="F466" s="500"/>
      <c r="G466" s="498"/>
      <c r="H466" s="483"/>
    </row>
    <row r="467" spans="2:8" ht="20.7" customHeight="1" x14ac:dyDescent="0.25">
      <c r="B467" s="484" t="s">
        <v>381</v>
      </c>
      <c r="C467" s="485"/>
      <c r="D467" s="486"/>
      <c r="E467" s="487"/>
      <c r="F467" s="502"/>
      <c r="G467" s="488">
        <v>606971931.46463251</v>
      </c>
      <c r="H467" s="489">
        <v>0</v>
      </c>
    </row>
    <row r="468" spans="2:8" ht="20.7" customHeight="1" x14ac:dyDescent="0.25">
      <c r="B468" s="490"/>
      <c r="C468" s="491"/>
      <c r="D468" s="492"/>
      <c r="E468" s="145"/>
      <c r="F468" s="500"/>
      <c r="G468" s="498"/>
      <c r="H468" s="483"/>
    </row>
    <row r="469" spans="2:8" ht="20.7" customHeight="1" x14ac:dyDescent="0.25">
      <c r="B469" s="484" t="s">
        <v>382</v>
      </c>
      <c r="C469" s="485"/>
      <c r="D469" s="486"/>
      <c r="E469" s="487"/>
      <c r="F469" s="502"/>
      <c r="G469" s="488">
        <v>566460537.62942433</v>
      </c>
      <c r="H469" s="483"/>
    </row>
    <row r="470" spans="2:8" ht="20.7" customHeight="1" x14ac:dyDescent="0.25">
      <c r="B470" s="490"/>
      <c r="C470" s="491"/>
      <c r="D470" s="492"/>
      <c r="E470" s="145"/>
      <c r="F470" s="500"/>
      <c r="G470" s="498"/>
      <c r="H470" s="483"/>
    </row>
    <row r="471" spans="2:8" ht="20.7" customHeight="1" x14ac:dyDescent="0.25">
      <c r="B471" s="503" t="s">
        <v>383</v>
      </c>
      <c r="C471" s="504"/>
      <c r="D471" s="505"/>
      <c r="E471" s="506"/>
      <c r="F471" s="494">
        <v>9691623.4917808212</v>
      </c>
      <c r="G471" s="498"/>
      <c r="H471" s="483"/>
    </row>
    <row r="472" spans="2:8" ht="20.7" customHeight="1" x14ac:dyDescent="0.25">
      <c r="B472" s="507" t="s">
        <v>384</v>
      </c>
      <c r="C472" s="504"/>
      <c r="D472" s="505"/>
      <c r="E472" s="506"/>
      <c r="F472" s="497">
        <v>2265650.6917808219</v>
      </c>
      <c r="G472" s="498"/>
      <c r="H472" s="483"/>
    </row>
    <row r="473" spans="2:8" ht="20.7" customHeight="1" x14ac:dyDescent="0.25">
      <c r="B473" s="507" t="s">
        <v>385</v>
      </c>
      <c r="C473" s="504"/>
      <c r="D473" s="505"/>
      <c r="E473" s="506"/>
      <c r="F473" s="501">
        <v>7425972.7999999998</v>
      </c>
      <c r="G473" s="498"/>
      <c r="H473" s="483"/>
    </row>
    <row r="474" spans="2:8" ht="20.7" customHeight="1" x14ac:dyDescent="0.25">
      <c r="B474" s="507" t="s">
        <v>386</v>
      </c>
      <c r="C474" s="504"/>
      <c r="D474" s="505"/>
      <c r="E474" s="506"/>
      <c r="F474" s="499">
        <v>0</v>
      </c>
      <c r="G474" s="498"/>
      <c r="H474" s="483"/>
    </row>
    <row r="475" spans="2:8" ht="20.7" customHeight="1" x14ac:dyDescent="0.25">
      <c r="B475" s="503"/>
      <c r="C475" s="504"/>
      <c r="D475" s="505"/>
      <c r="E475" s="506"/>
      <c r="F475" s="500"/>
      <c r="G475" s="498"/>
      <c r="H475" s="483"/>
    </row>
    <row r="476" spans="2:8" ht="20.7" customHeight="1" x14ac:dyDescent="0.25">
      <c r="B476" s="503" t="s">
        <v>387</v>
      </c>
      <c r="C476" s="504"/>
      <c r="D476" s="505"/>
      <c r="E476" s="506"/>
      <c r="F476" s="494">
        <v>7774.1512328767121</v>
      </c>
      <c r="G476" s="498"/>
      <c r="H476" s="483"/>
    </row>
    <row r="477" spans="2:8" ht="20.7" customHeight="1" x14ac:dyDescent="0.25">
      <c r="B477" s="507" t="s">
        <v>388</v>
      </c>
      <c r="C477" s="504"/>
      <c r="D477" s="505"/>
      <c r="E477" s="506"/>
      <c r="F477" s="497">
        <v>3887.0756164383561</v>
      </c>
      <c r="G477" s="498"/>
      <c r="H477" s="483"/>
    </row>
    <row r="478" spans="2:8" ht="20.7" customHeight="1" x14ac:dyDescent="0.25">
      <c r="B478" s="507" t="s">
        <v>389</v>
      </c>
      <c r="C478" s="504"/>
      <c r="D478" s="505"/>
      <c r="E478" s="506"/>
      <c r="F478" s="499">
        <v>3887.0756164383561</v>
      </c>
      <c r="G478" s="498"/>
      <c r="H478" s="483"/>
    </row>
    <row r="479" spans="2:8" ht="20.7" customHeight="1" x14ac:dyDescent="0.25">
      <c r="B479" s="503"/>
      <c r="C479" s="504"/>
      <c r="D479" s="505"/>
      <c r="E479" s="506"/>
      <c r="F479" s="500"/>
      <c r="G479" s="498"/>
      <c r="H479" s="483"/>
    </row>
    <row r="480" spans="2:8" ht="20.7" customHeight="1" x14ac:dyDescent="0.25">
      <c r="B480" s="508" t="s">
        <v>390</v>
      </c>
      <c r="C480" s="504"/>
      <c r="D480" s="505"/>
      <c r="E480" s="506"/>
      <c r="F480" s="494">
        <v>2435220.8723975429</v>
      </c>
      <c r="G480" s="498"/>
      <c r="H480" s="483"/>
    </row>
    <row r="481" spans="2:13" ht="20.7" customHeight="1" x14ac:dyDescent="0.25">
      <c r="B481" s="507" t="s">
        <v>391</v>
      </c>
      <c r="C481" s="504"/>
      <c r="D481" s="505"/>
      <c r="E481" s="506"/>
      <c r="F481" s="497">
        <v>115431.50684931508</v>
      </c>
      <c r="G481" s="498"/>
      <c r="H481" s="483"/>
    </row>
    <row r="482" spans="2:13" ht="20.7" customHeight="1" x14ac:dyDescent="0.25">
      <c r="B482" s="507" t="s">
        <v>392</v>
      </c>
      <c r="C482" s="504"/>
      <c r="D482" s="505"/>
      <c r="E482" s="506"/>
      <c r="F482" s="501">
        <v>51431.127999999997</v>
      </c>
      <c r="G482" s="498"/>
      <c r="H482" s="483"/>
    </row>
    <row r="483" spans="2:13" ht="20.7" customHeight="1" x14ac:dyDescent="0.25">
      <c r="B483" s="507" t="s">
        <v>393</v>
      </c>
      <c r="C483" s="504"/>
      <c r="D483" s="505"/>
      <c r="E483" s="506"/>
      <c r="F483" s="501">
        <v>19240.920000000002</v>
      </c>
      <c r="G483" s="498"/>
      <c r="H483" s="483"/>
    </row>
    <row r="484" spans="2:13" ht="20.7" customHeight="1" x14ac:dyDescent="0.25">
      <c r="B484" s="629" t="s">
        <v>394</v>
      </c>
      <c r="C484" s="630"/>
      <c r="D484" s="630"/>
      <c r="E484" s="631"/>
      <c r="F484" s="501">
        <v>23321.174520547942</v>
      </c>
      <c r="G484" s="498"/>
      <c r="H484" s="483"/>
    </row>
    <row r="485" spans="2:13" ht="20.7" customHeight="1" x14ac:dyDescent="0.25">
      <c r="B485" s="507" t="s">
        <v>395</v>
      </c>
      <c r="C485" s="504"/>
      <c r="D485" s="505"/>
      <c r="E485" s="506"/>
      <c r="F485" s="501">
        <v>243701.65545205478</v>
      </c>
      <c r="G485" s="498"/>
      <c r="H485" s="483"/>
    </row>
    <row r="486" spans="2:13" ht="20.7" customHeight="1" x14ac:dyDescent="0.25">
      <c r="B486" s="507" t="s">
        <v>396</v>
      </c>
      <c r="C486" s="504"/>
      <c r="D486" s="505"/>
      <c r="E486" s="506"/>
      <c r="F486" s="509">
        <v>1386372.6690824744</v>
      </c>
      <c r="G486" s="498"/>
      <c r="H486" s="483"/>
    </row>
    <row r="487" spans="2:13" ht="20.7" customHeight="1" x14ac:dyDescent="0.25">
      <c r="B487" s="507" t="s">
        <v>397</v>
      </c>
      <c r="C487" s="504"/>
      <c r="D487" s="505"/>
      <c r="E487" s="506"/>
      <c r="F487" s="510">
        <v>252223.35616438353</v>
      </c>
      <c r="G487" s="498"/>
      <c r="H487" s="483"/>
    </row>
    <row r="488" spans="2:13" ht="20.7" customHeight="1" x14ac:dyDescent="0.25">
      <c r="B488" s="629" t="s">
        <v>398</v>
      </c>
      <c r="C488" s="630"/>
      <c r="D488" s="630"/>
      <c r="E488" s="631"/>
      <c r="F488" s="510">
        <v>161591.0684931507</v>
      </c>
      <c r="G488" s="498"/>
      <c r="H488" s="483"/>
    </row>
    <row r="489" spans="2:13" ht="20.7" customHeight="1" x14ac:dyDescent="0.25">
      <c r="B489" s="629" t="s">
        <v>399</v>
      </c>
      <c r="C489" s="630"/>
      <c r="D489" s="630"/>
      <c r="E489" s="631"/>
      <c r="F489" s="510">
        <v>36345.749999999993</v>
      </c>
      <c r="G489" s="498"/>
      <c r="H489" s="483"/>
    </row>
    <row r="490" spans="2:13" ht="20.7" customHeight="1" x14ac:dyDescent="0.25">
      <c r="B490" s="507" t="s">
        <v>400</v>
      </c>
      <c r="C490" s="504"/>
      <c r="D490" s="505"/>
      <c r="E490" s="506"/>
      <c r="F490" s="510">
        <v>0</v>
      </c>
      <c r="G490" s="498"/>
      <c r="H490" s="483"/>
    </row>
    <row r="491" spans="2:13" ht="20.7" customHeight="1" x14ac:dyDescent="0.25">
      <c r="B491" s="629" t="s">
        <v>401</v>
      </c>
      <c r="C491" s="630"/>
      <c r="D491" s="630"/>
      <c r="E491" s="631"/>
      <c r="F491" s="511">
        <v>145561.64383561644</v>
      </c>
      <c r="G491" s="498"/>
      <c r="H491" s="483"/>
    </row>
    <row r="492" spans="2:13" ht="20.7" customHeight="1" x14ac:dyDescent="0.25">
      <c r="B492" s="503"/>
      <c r="C492" s="504"/>
      <c r="D492" s="505"/>
      <c r="E492" s="506"/>
      <c r="F492" s="512"/>
      <c r="G492" s="498"/>
      <c r="H492" s="483"/>
    </row>
    <row r="493" spans="2:13" ht="20.7" customHeight="1" x14ac:dyDescent="0.25">
      <c r="B493" s="508" t="s">
        <v>402</v>
      </c>
      <c r="C493" s="504"/>
      <c r="D493" s="505"/>
      <c r="E493" s="506"/>
      <c r="F493" s="513">
        <v>905581.50624787796</v>
      </c>
      <c r="G493" s="498"/>
      <c r="H493" s="483"/>
    </row>
    <row r="494" spans="2:13" s="11" customFormat="1" ht="18.75" customHeight="1" x14ac:dyDescent="0.3">
      <c r="B494" s="632" t="s">
        <v>403</v>
      </c>
      <c r="C494" s="633"/>
      <c r="D494" s="633"/>
      <c r="E494" s="634"/>
      <c r="F494" s="514">
        <v>905581.50624787796</v>
      </c>
      <c r="G494" s="515"/>
      <c r="H494" s="516"/>
      <c r="I494" s="10"/>
      <c r="J494" s="10"/>
      <c r="K494" s="10"/>
      <c r="L494" s="10"/>
      <c r="M494" s="10"/>
    </row>
    <row r="495" spans="2:13" ht="20.7" customHeight="1" x14ac:dyDescent="0.25">
      <c r="B495" s="503"/>
      <c r="C495" s="504"/>
      <c r="D495" s="505"/>
      <c r="E495" s="506"/>
      <c r="F495" s="512"/>
      <c r="G495" s="498"/>
      <c r="H495" s="483"/>
    </row>
    <row r="496" spans="2:13" ht="20.7" customHeight="1" x14ac:dyDescent="0.25">
      <c r="B496" s="508" t="s">
        <v>404</v>
      </c>
      <c r="C496" s="504"/>
      <c r="D496" s="505"/>
      <c r="E496" s="506"/>
      <c r="F496" s="517">
        <v>1666371.7754340374</v>
      </c>
      <c r="G496" s="498"/>
      <c r="H496" s="483"/>
    </row>
    <row r="497" spans="2:8" ht="20.7" customHeight="1" x14ac:dyDescent="0.25">
      <c r="B497" s="507" t="s">
        <v>405</v>
      </c>
      <c r="C497" s="504"/>
      <c r="D497" s="505"/>
      <c r="E497" s="506"/>
      <c r="F497" s="518">
        <v>1514883.4322127614</v>
      </c>
      <c r="G497" s="498"/>
      <c r="H497" s="483"/>
    </row>
    <row r="498" spans="2:8" ht="20.7" customHeight="1" x14ac:dyDescent="0.25">
      <c r="B498" s="629" t="s">
        <v>406</v>
      </c>
      <c r="C498" s="630"/>
      <c r="D498" s="630"/>
      <c r="E498" s="631"/>
      <c r="F498" s="519">
        <v>151488.34322127613</v>
      </c>
      <c r="G498" s="498"/>
      <c r="H498" s="483"/>
    </row>
    <row r="499" spans="2:8" ht="20.7" customHeight="1" x14ac:dyDescent="0.25">
      <c r="B499" s="503"/>
      <c r="C499" s="504"/>
      <c r="D499" s="505"/>
      <c r="E499" s="506"/>
      <c r="F499" s="520"/>
      <c r="G499" s="498"/>
      <c r="H499" s="483"/>
    </row>
    <row r="500" spans="2:8" ht="20.7" customHeight="1" x14ac:dyDescent="0.25">
      <c r="B500" s="624" t="s">
        <v>407</v>
      </c>
      <c r="C500" s="625"/>
      <c r="D500" s="625"/>
      <c r="E500" s="625"/>
      <c r="F500" s="517">
        <v>527611211.86191785</v>
      </c>
      <c r="G500" s="498"/>
      <c r="H500" s="483"/>
    </row>
    <row r="501" spans="2:8" ht="20.7" customHeight="1" x14ac:dyDescent="0.25">
      <c r="B501" s="629" t="s">
        <v>408</v>
      </c>
      <c r="C501" s="630"/>
      <c r="D501" s="630"/>
      <c r="E501" s="631"/>
      <c r="F501" s="518">
        <v>0</v>
      </c>
      <c r="G501" s="498"/>
      <c r="H501" s="483"/>
    </row>
    <row r="502" spans="2:8" ht="20.7" customHeight="1" x14ac:dyDescent="0.25">
      <c r="B502" s="629" t="s">
        <v>409</v>
      </c>
      <c r="C502" s="630"/>
      <c r="D502" s="630"/>
      <c r="E502" s="631"/>
      <c r="F502" s="521">
        <v>39411211.861917809</v>
      </c>
      <c r="G502" s="498"/>
      <c r="H502" s="483"/>
    </row>
    <row r="503" spans="2:8" ht="20.7" customHeight="1" x14ac:dyDescent="0.25">
      <c r="B503" s="629" t="s">
        <v>410</v>
      </c>
      <c r="C503" s="630"/>
      <c r="D503" s="630"/>
      <c r="E503" s="631"/>
      <c r="F503" s="519">
        <v>488200000</v>
      </c>
      <c r="G503" s="498"/>
      <c r="H503" s="483"/>
    </row>
    <row r="504" spans="2:8" ht="20.7" customHeight="1" x14ac:dyDescent="0.25">
      <c r="B504" s="503"/>
      <c r="C504" s="504"/>
      <c r="D504" s="505"/>
      <c r="E504" s="506"/>
      <c r="F504" s="520"/>
      <c r="G504" s="498"/>
      <c r="H504" s="483"/>
    </row>
    <row r="505" spans="2:8" ht="20.7" customHeight="1" x14ac:dyDescent="0.25">
      <c r="B505" s="624" t="s">
        <v>411</v>
      </c>
      <c r="C505" s="625"/>
      <c r="D505" s="625"/>
      <c r="E505" s="625"/>
      <c r="F505" s="517">
        <v>679364.38356164389</v>
      </c>
      <c r="G505" s="498"/>
      <c r="H505" s="483"/>
    </row>
    <row r="506" spans="2:8" ht="20.7" customHeight="1" x14ac:dyDescent="0.25">
      <c r="B506" s="629" t="s">
        <v>412</v>
      </c>
      <c r="C506" s="630"/>
      <c r="D506" s="630"/>
      <c r="E506" s="631"/>
      <c r="F506" s="522">
        <v>0</v>
      </c>
      <c r="G506" s="498"/>
      <c r="H506" s="483"/>
    </row>
    <row r="507" spans="2:8" ht="20.7" customHeight="1" x14ac:dyDescent="0.25">
      <c r="B507" s="629" t="s">
        <v>413</v>
      </c>
      <c r="C507" s="630"/>
      <c r="D507" s="630"/>
      <c r="E507" s="631"/>
      <c r="F507" s="523">
        <v>679364.38356164389</v>
      </c>
      <c r="G507" s="498"/>
      <c r="H507" s="483"/>
    </row>
    <row r="508" spans="2:8" ht="20.7" customHeight="1" x14ac:dyDescent="0.25">
      <c r="B508" s="629" t="s">
        <v>414</v>
      </c>
      <c r="C508" s="630"/>
      <c r="D508" s="630"/>
      <c r="E508" s="631"/>
      <c r="F508" s="524">
        <v>0</v>
      </c>
      <c r="G508" s="498"/>
      <c r="H508" s="483"/>
    </row>
    <row r="509" spans="2:8" ht="20.7" customHeight="1" x14ac:dyDescent="0.25">
      <c r="B509" s="507"/>
      <c r="C509" s="525"/>
      <c r="D509" s="505"/>
      <c r="E509" s="506"/>
      <c r="F509" s="526"/>
      <c r="G509" s="498"/>
      <c r="H509" s="483"/>
    </row>
    <row r="510" spans="2:8" ht="20.7" customHeight="1" x14ac:dyDescent="0.25">
      <c r="B510" s="624" t="s">
        <v>415</v>
      </c>
      <c r="C510" s="625"/>
      <c r="D510" s="625"/>
      <c r="E510" s="625"/>
      <c r="F510" s="527">
        <v>385643.8356164383</v>
      </c>
      <c r="G510" s="498"/>
      <c r="H510" s="483"/>
    </row>
    <row r="511" spans="2:8" ht="20.7" customHeight="1" x14ac:dyDescent="0.25">
      <c r="B511" s="629" t="s">
        <v>416</v>
      </c>
      <c r="C511" s="630"/>
      <c r="D511" s="630"/>
      <c r="E511" s="631"/>
      <c r="F511" s="522">
        <v>0</v>
      </c>
      <c r="G511" s="498"/>
      <c r="H511" s="483"/>
    </row>
    <row r="512" spans="2:8" ht="20.7" customHeight="1" x14ac:dyDescent="0.25">
      <c r="B512" s="629" t="s">
        <v>417</v>
      </c>
      <c r="C512" s="630"/>
      <c r="D512" s="630"/>
      <c r="E512" s="631"/>
      <c r="F512" s="523">
        <v>385643.8356164383</v>
      </c>
      <c r="G512" s="498"/>
      <c r="H512" s="483"/>
    </row>
    <row r="513" spans="2:13" ht="20.7" customHeight="1" x14ac:dyDescent="0.25">
      <c r="B513" s="629" t="s">
        <v>418</v>
      </c>
      <c r="C513" s="630"/>
      <c r="D513" s="630"/>
      <c r="E513" s="631"/>
      <c r="F513" s="499">
        <v>0</v>
      </c>
      <c r="G513" s="498"/>
      <c r="H513" s="483"/>
    </row>
    <row r="514" spans="2:13" ht="20.7" customHeight="1" x14ac:dyDescent="0.25">
      <c r="B514" s="507"/>
      <c r="C514" s="525"/>
      <c r="D514" s="505"/>
      <c r="E514" s="506"/>
      <c r="F514" s="500"/>
      <c r="G514" s="498"/>
      <c r="H514" s="483"/>
    </row>
    <row r="515" spans="2:13" ht="20.7" customHeight="1" x14ac:dyDescent="0.25">
      <c r="B515" s="624" t="s">
        <v>419</v>
      </c>
      <c r="C515" s="625"/>
      <c r="D515" s="625"/>
      <c r="E515" s="625"/>
      <c r="F515" s="494">
        <v>0</v>
      </c>
      <c r="G515" s="498"/>
      <c r="H515" s="483"/>
    </row>
    <row r="516" spans="2:13" ht="20.7" customHeight="1" x14ac:dyDescent="0.25">
      <c r="B516" s="629" t="s">
        <v>420</v>
      </c>
      <c r="C516" s="630"/>
      <c r="D516" s="630"/>
      <c r="E516" s="631"/>
      <c r="F516" s="296">
        <v>0</v>
      </c>
      <c r="G516" s="498"/>
      <c r="H516" s="483"/>
    </row>
    <row r="517" spans="2:13" ht="20.7" customHeight="1" x14ac:dyDescent="0.25">
      <c r="B517" s="507"/>
      <c r="C517" s="525"/>
      <c r="D517" s="505"/>
      <c r="E517" s="506"/>
      <c r="F517" s="500"/>
      <c r="G517" s="498"/>
      <c r="H517" s="483"/>
    </row>
    <row r="518" spans="2:13" ht="20.7" customHeight="1" x14ac:dyDescent="0.25">
      <c r="B518" s="624" t="s">
        <v>421</v>
      </c>
      <c r="C518" s="625"/>
      <c r="D518" s="625"/>
      <c r="E518" s="625"/>
      <c r="F518" s="494">
        <v>0</v>
      </c>
      <c r="G518" s="498"/>
      <c r="H518" s="483"/>
    </row>
    <row r="519" spans="2:13" ht="20.7" customHeight="1" x14ac:dyDescent="0.25">
      <c r="B519" s="629" t="s">
        <v>422</v>
      </c>
      <c r="C519" s="630"/>
      <c r="D519" s="630"/>
      <c r="E519" s="631"/>
      <c r="F519" s="497">
        <v>0</v>
      </c>
      <c r="G519" s="498"/>
      <c r="H519" s="483"/>
    </row>
    <row r="520" spans="2:13" ht="35.700000000000003" customHeight="1" x14ac:dyDescent="0.25">
      <c r="B520" s="626" t="s">
        <v>423</v>
      </c>
      <c r="C520" s="627"/>
      <c r="D520" s="627"/>
      <c r="E520" s="627"/>
      <c r="F520" s="499">
        <v>0</v>
      </c>
      <c r="G520" s="498"/>
      <c r="H520" s="483"/>
    </row>
    <row r="521" spans="2:13" ht="20.7" customHeight="1" x14ac:dyDescent="0.25">
      <c r="B521" s="507"/>
      <c r="C521" s="525"/>
      <c r="D521" s="505"/>
      <c r="E521" s="506"/>
      <c r="F521" s="500"/>
      <c r="G521" s="498"/>
      <c r="H521" s="483"/>
    </row>
    <row r="522" spans="2:13" ht="20.7" customHeight="1" x14ac:dyDescent="0.25">
      <c r="B522" s="508" t="s">
        <v>424</v>
      </c>
      <c r="C522" s="525"/>
      <c r="D522" s="505"/>
      <c r="E522" s="506"/>
      <c r="F522" s="494">
        <v>23027472.480002403</v>
      </c>
      <c r="G522" s="498"/>
      <c r="H522" s="483"/>
    </row>
    <row r="523" spans="2:13" ht="20.7" customHeight="1" x14ac:dyDescent="0.25">
      <c r="B523" s="629" t="s">
        <v>425</v>
      </c>
      <c r="C523" s="630"/>
      <c r="D523" s="630"/>
      <c r="E523" s="631"/>
      <c r="F523" s="497">
        <v>0</v>
      </c>
      <c r="G523" s="498"/>
      <c r="H523" s="483"/>
    </row>
    <row r="524" spans="2:13" s="11" customFormat="1" ht="69.45" customHeight="1" x14ac:dyDescent="0.3">
      <c r="B524" s="632" t="s">
        <v>426</v>
      </c>
      <c r="C524" s="633"/>
      <c r="D524" s="633"/>
      <c r="E524" s="633"/>
      <c r="F524" s="524">
        <v>23027472.480002403</v>
      </c>
      <c r="G524" s="515"/>
      <c r="H524" s="516"/>
      <c r="I524" s="10"/>
      <c r="J524" s="10"/>
      <c r="K524" s="10"/>
      <c r="L524" s="10"/>
      <c r="M524" s="10"/>
    </row>
    <row r="525" spans="2:13" ht="20.7" customHeight="1" x14ac:dyDescent="0.25">
      <c r="B525" s="507"/>
      <c r="C525" s="525"/>
      <c r="D525" s="505"/>
      <c r="E525" s="506"/>
      <c r="F525" s="500"/>
      <c r="G525" s="498"/>
      <c r="H525" s="483"/>
    </row>
    <row r="526" spans="2:13" ht="20.7" customHeight="1" x14ac:dyDescent="0.25">
      <c r="B526" s="508" t="s">
        <v>427</v>
      </c>
      <c r="C526" s="525"/>
      <c r="D526" s="505"/>
      <c r="E526" s="506"/>
      <c r="F526" s="500"/>
      <c r="G526" s="498"/>
      <c r="H526" s="483"/>
    </row>
    <row r="527" spans="2:13" ht="34.65" customHeight="1" x14ac:dyDescent="0.25">
      <c r="B527" s="626" t="s">
        <v>428</v>
      </c>
      <c r="C527" s="627"/>
      <c r="D527" s="627"/>
      <c r="E527" s="627"/>
      <c r="F527" s="526">
        <v>0</v>
      </c>
      <c r="G527" s="498"/>
      <c r="H527" s="483"/>
    </row>
    <row r="528" spans="2:13" ht="13.8" x14ac:dyDescent="0.25">
      <c r="B528" s="507"/>
      <c r="C528" s="525"/>
      <c r="D528" s="505"/>
      <c r="E528" s="506"/>
      <c r="F528" s="500"/>
      <c r="G528" s="498"/>
      <c r="H528" s="483"/>
    </row>
    <row r="529" spans="2:9" ht="20.7" customHeight="1" x14ac:dyDescent="0.25">
      <c r="B529" s="624" t="s">
        <v>429</v>
      </c>
      <c r="C529" s="625"/>
      <c r="D529" s="625"/>
      <c r="E529" s="625"/>
      <c r="F529" s="494">
        <v>50273.271232876708</v>
      </c>
      <c r="G529" s="498"/>
      <c r="H529" s="483"/>
    </row>
    <row r="530" spans="2:9" ht="20.7" customHeight="1" x14ac:dyDescent="0.25">
      <c r="B530" s="629" t="s">
        <v>430</v>
      </c>
      <c r="C530" s="630"/>
      <c r="D530" s="630"/>
      <c r="E530" s="631"/>
      <c r="F530" s="296">
        <v>50273.271232876708</v>
      </c>
      <c r="G530" s="498"/>
      <c r="H530" s="483"/>
    </row>
    <row r="531" spans="2:9" ht="20.7" customHeight="1" x14ac:dyDescent="0.25">
      <c r="B531" s="507"/>
      <c r="C531" s="525"/>
      <c r="D531" s="505"/>
      <c r="E531" s="506"/>
      <c r="F531" s="500"/>
      <c r="G531" s="498"/>
      <c r="H531" s="483"/>
    </row>
    <row r="532" spans="2:9" ht="20.7" customHeight="1" x14ac:dyDescent="0.25">
      <c r="B532" s="624" t="s">
        <v>431</v>
      </c>
      <c r="C532" s="625"/>
      <c r="D532" s="625"/>
      <c r="E532" s="625"/>
      <c r="F532" s="494">
        <v>0</v>
      </c>
      <c r="G532" s="498"/>
      <c r="H532" s="483"/>
    </row>
    <row r="533" spans="2:9" ht="59.1" customHeight="1" x14ac:dyDescent="0.25">
      <c r="B533" s="626" t="s">
        <v>432</v>
      </c>
      <c r="C533" s="627"/>
      <c r="D533" s="627"/>
      <c r="E533" s="627"/>
      <c r="F533" s="522">
        <v>0</v>
      </c>
      <c r="G533" s="498"/>
      <c r="H533" s="483"/>
    </row>
    <row r="534" spans="2:9" ht="46.95" customHeight="1" x14ac:dyDescent="0.25">
      <c r="B534" s="626" t="s">
        <v>433</v>
      </c>
      <c r="C534" s="627"/>
      <c r="D534" s="627"/>
      <c r="E534" s="628"/>
      <c r="F534" s="524">
        <v>0</v>
      </c>
      <c r="G534" s="498"/>
      <c r="H534" s="483"/>
    </row>
    <row r="535" spans="2:9" ht="20.7" customHeight="1" x14ac:dyDescent="0.25">
      <c r="B535" s="507"/>
      <c r="C535" s="525"/>
      <c r="D535" s="505"/>
      <c r="E535" s="506"/>
      <c r="F535" s="500"/>
      <c r="G535" s="498"/>
      <c r="H535" s="483"/>
    </row>
    <row r="536" spans="2:9" ht="20.7" customHeight="1" x14ac:dyDescent="0.25">
      <c r="B536" s="624" t="s">
        <v>434</v>
      </c>
      <c r="C536" s="625"/>
      <c r="D536" s="625"/>
      <c r="E536" s="625"/>
      <c r="F536" s="494">
        <v>0</v>
      </c>
      <c r="G536" s="498"/>
      <c r="H536" s="483"/>
    </row>
    <row r="537" spans="2:9" ht="38.4" customHeight="1" x14ac:dyDescent="0.25">
      <c r="B537" s="626" t="s">
        <v>435</v>
      </c>
      <c r="C537" s="627"/>
      <c r="D537" s="627"/>
      <c r="E537" s="627"/>
      <c r="F537" s="528">
        <v>0</v>
      </c>
      <c r="G537" s="498"/>
      <c r="H537" s="483"/>
    </row>
    <row r="538" spans="2:9" ht="20.7" customHeight="1" x14ac:dyDescent="0.25">
      <c r="B538" s="507"/>
      <c r="C538" s="525"/>
      <c r="D538" s="505"/>
      <c r="E538" s="506"/>
      <c r="F538" s="500"/>
      <c r="G538" s="498"/>
      <c r="H538" s="483"/>
    </row>
    <row r="539" spans="2:9" ht="20.7" customHeight="1" x14ac:dyDescent="0.25">
      <c r="B539" s="624" t="s">
        <v>436</v>
      </c>
      <c r="C539" s="625"/>
      <c r="D539" s="625"/>
      <c r="E539" s="625"/>
      <c r="F539" s="494">
        <v>0</v>
      </c>
      <c r="G539" s="498"/>
      <c r="H539" s="483"/>
    </row>
    <row r="540" spans="2:9" ht="21.6" customHeight="1" x14ac:dyDescent="0.25">
      <c r="B540" s="626" t="s">
        <v>437</v>
      </c>
      <c r="C540" s="627"/>
      <c r="D540" s="627"/>
      <c r="E540" s="628"/>
      <c r="F540" s="296">
        <v>0</v>
      </c>
      <c r="G540" s="498"/>
      <c r="H540" s="483"/>
    </row>
    <row r="541" spans="2:9" ht="20.7" customHeight="1" x14ac:dyDescent="0.25">
      <c r="B541" s="529"/>
      <c r="C541" s="530"/>
      <c r="D541" s="530"/>
      <c r="E541" s="531"/>
      <c r="F541" s="532"/>
      <c r="G541" s="533"/>
      <c r="H541" s="534"/>
      <c r="I541" s="483"/>
    </row>
    <row r="542" spans="2:9" ht="20.7" customHeight="1" x14ac:dyDescent="0.25">
      <c r="B542" s="535" t="s">
        <v>438</v>
      </c>
      <c r="C542" s="536"/>
      <c r="D542" s="536"/>
      <c r="E542" s="537"/>
      <c r="F542" s="538"/>
      <c r="G542" s="539">
        <v>40511393.835208178</v>
      </c>
      <c r="H542" s="534">
        <v>0</v>
      </c>
      <c r="I542" s="483"/>
    </row>
    <row r="543" spans="2:9" ht="20.7" customHeight="1" thickBot="1" x14ac:dyDescent="0.3">
      <c r="B543" s="529"/>
      <c r="C543" s="530"/>
      <c r="D543" s="530"/>
      <c r="E543" s="531"/>
      <c r="F543" s="1"/>
      <c r="G543" s="38"/>
      <c r="H543" s="534"/>
      <c r="I543" s="483"/>
    </row>
    <row r="544" spans="2:9" ht="20.7" customHeight="1" thickBot="1" x14ac:dyDescent="0.3">
      <c r="B544" s="621" t="s">
        <v>439</v>
      </c>
      <c r="C544" s="622"/>
      <c r="D544" s="622"/>
      <c r="E544" s="622"/>
      <c r="F544" s="622"/>
      <c r="G544" s="623"/>
    </row>
    <row r="545" spans="2:8" ht="20.7" customHeight="1" x14ac:dyDescent="0.25">
      <c r="B545" s="540"/>
      <c r="C545" s="541"/>
      <c r="D545" s="541"/>
      <c r="E545" s="541"/>
      <c r="F545" s="541"/>
      <c r="G545" s="542"/>
    </row>
    <row r="546" spans="2:8" ht="20.7" customHeight="1" x14ac:dyDescent="0.25">
      <c r="B546" s="543" t="s">
        <v>440</v>
      </c>
      <c r="C546" s="544"/>
      <c r="D546" s="544"/>
      <c r="E546" s="544"/>
      <c r="F546" s="544"/>
      <c r="G546" s="545">
        <f>$G$548+$G$549+$G$557</f>
        <v>2860000000</v>
      </c>
    </row>
    <row r="547" spans="2:8" ht="12.15" customHeight="1" x14ac:dyDescent="0.25">
      <c r="B547" s="540"/>
      <c r="C547" s="541"/>
      <c r="D547" s="541"/>
      <c r="E547" s="541"/>
      <c r="F547" s="541"/>
      <c r="G547" s="542"/>
    </row>
    <row r="548" spans="2:8" ht="45.9" customHeight="1" x14ac:dyDescent="0.25">
      <c r="B548" s="616" t="s">
        <v>441</v>
      </c>
      <c r="C548" s="617"/>
      <c r="D548" s="617"/>
      <c r="E548" s="617"/>
      <c r="F548" s="546"/>
      <c r="G548" s="547">
        <v>2916972527.5199976</v>
      </c>
    </row>
    <row r="549" spans="2:8" ht="45.9" customHeight="1" x14ac:dyDescent="0.25">
      <c r="B549" s="616" t="s">
        <v>442</v>
      </c>
      <c r="C549" s="617"/>
      <c r="D549" s="617"/>
      <c r="E549" s="617"/>
      <c r="F549" s="546"/>
      <c r="G549" s="548">
        <v>23027472.480002403</v>
      </c>
    </row>
    <row r="550" spans="2:8" ht="26.25" customHeight="1" x14ac:dyDescent="0.25">
      <c r="B550" s="614" t="s">
        <v>443</v>
      </c>
      <c r="C550" s="615"/>
      <c r="D550" s="615"/>
      <c r="E550" s="615"/>
      <c r="F550" s="546"/>
      <c r="G550" s="549">
        <v>6890612</v>
      </c>
    </row>
    <row r="551" spans="2:8" ht="30.9" customHeight="1" x14ac:dyDescent="0.25">
      <c r="B551" s="614" t="s">
        <v>444</v>
      </c>
      <c r="C551" s="615"/>
      <c r="D551" s="615"/>
      <c r="E551" s="615"/>
      <c r="F551" s="546"/>
      <c r="G551" s="550">
        <v>20235641.789999995</v>
      </c>
    </row>
    <row r="552" spans="2:8" ht="37.5" customHeight="1" x14ac:dyDescent="0.25">
      <c r="B552" s="614" t="s">
        <v>445</v>
      </c>
      <c r="C552" s="615"/>
      <c r="D552" s="615"/>
      <c r="E552" s="615"/>
      <c r="F552" s="546"/>
      <c r="G552" s="550">
        <v>-4098781.3099975921</v>
      </c>
    </row>
    <row r="553" spans="2:8" ht="47.85" customHeight="1" x14ac:dyDescent="0.25">
      <c r="B553" s="614" t="s">
        <v>446</v>
      </c>
      <c r="C553" s="615"/>
      <c r="D553" s="615"/>
      <c r="E553" s="615"/>
      <c r="F553" s="546"/>
      <c r="G553" s="550">
        <v>0</v>
      </c>
    </row>
    <row r="554" spans="2:8" ht="39.75" customHeight="1" x14ac:dyDescent="0.25">
      <c r="B554" s="614" t="s">
        <v>447</v>
      </c>
      <c r="C554" s="615"/>
      <c r="D554" s="615"/>
      <c r="E554" s="615"/>
      <c r="F554" s="546"/>
      <c r="G554" s="550">
        <v>0</v>
      </c>
    </row>
    <row r="555" spans="2:8" ht="41.25" customHeight="1" x14ac:dyDescent="0.25">
      <c r="B555" s="614" t="s">
        <v>448</v>
      </c>
      <c r="C555" s="615"/>
      <c r="D555" s="615"/>
      <c r="E555" s="615"/>
      <c r="F555" s="546"/>
      <c r="G555" s="550">
        <v>0</v>
      </c>
    </row>
    <row r="556" spans="2:8" ht="40.5" customHeight="1" x14ac:dyDescent="0.25">
      <c r="B556" s="614" t="s">
        <v>449</v>
      </c>
      <c r="C556" s="615"/>
      <c r="D556" s="615"/>
      <c r="E556" s="615"/>
      <c r="F556" s="546"/>
      <c r="G556" s="551">
        <v>0</v>
      </c>
    </row>
    <row r="557" spans="2:8" ht="48.75" customHeight="1" x14ac:dyDescent="0.25">
      <c r="B557" s="616" t="s">
        <v>450</v>
      </c>
      <c r="C557" s="617"/>
      <c r="D557" s="617"/>
      <c r="E557" s="617"/>
      <c r="F557" s="546"/>
      <c r="G557" s="552">
        <v>-80000000</v>
      </c>
      <c r="H557" s="553"/>
    </row>
    <row r="558" spans="2:8" ht="14.4" x14ac:dyDescent="0.25">
      <c r="B558" s="618" t="s">
        <v>451</v>
      </c>
      <c r="C558" s="619"/>
      <c r="D558" s="619"/>
      <c r="E558" s="619"/>
      <c r="F558" s="619"/>
      <c r="G558" s="620"/>
    </row>
    <row r="559" spans="2:8" ht="20.7" customHeight="1" thickBot="1" x14ac:dyDescent="0.3">
      <c r="B559" s="554"/>
      <c r="C559" s="555"/>
      <c r="D559" s="555"/>
      <c r="E559" s="555"/>
      <c r="F559" s="555"/>
      <c r="G559" s="223"/>
    </row>
    <row r="560" spans="2:8" ht="17.399999999999999" thickBot="1" x14ac:dyDescent="0.3">
      <c r="B560" s="621" t="s">
        <v>470</v>
      </c>
      <c r="C560" s="622"/>
      <c r="D560" s="622"/>
      <c r="E560" s="622"/>
      <c r="F560" s="622"/>
      <c r="G560" s="623"/>
    </row>
    <row r="561" spans="1:13" ht="20.7" customHeight="1" x14ac:dyDescent="0.25">
      <c r="A561" s="3"/>
      <c r="B561" s="178"/>
      <c r="C561" s="556"/>
      <c r="D561" s="175"/>
      <c r="E561" s="175"/>
      <c r="F561" s="180"/>
      <c r="G561" s="177"/>
    </row>
    <row r="562" spans="1:13" ht="20.7" customHeight="1" x14ac:dyDescent="0.25">
      <c r="A562" s="3"/>
      <c r="B562" s="178"/>
      <c r="C562" s="556"/>
      <c r="D562" s="175"/>
      <c r="E562" s="557" t="s">
        <v>452</v>
      </c>
      <c r="F562" s="557" t="s">
        <v>453</v>
      </c>
      <c r="G562" s="558" t="s">
        <v>454</v>
      </c>
    </row>
    <row r="563" spans="1:13" s="11" customFormat="1" ht="55.35" customHeight="1" x14ac:dyDescent="0.3">
      <c r="A563" s="559"/>
      <c r="B563" s="612" t="s">
        <v>455</v>
      </c>
      <c r="C563" s="613"/>
      <c r="D563" s="613"/>
      <c r="E563" s="560">
        <v>2933109388</v>
      </c>
      <c r="F563" s="560">
        <v>2916972527.5199976</v>
      </c>
      <c r="G563" s="561">
        <v>16136860.480002403</v>
      </c>
      <c r="H563" s="562"/>
      <c r="I563" s="10"/>
      <c r="J563" s="10"/>
      <c r="K563" s="10"/>
      <c r="L563" s="10"/>
      <c r="M563" s="10"/>
    </row>
    <row r="564" spans="1:13" s="11" customFormat="1" ht="12.15" customHeight="1" x14ac:dyDescent="0.3">
      <c r="A564" s="559"/>
      <c r="B564" s="563"/>
      <c r="C564" s="564"/>
      <c r="D564" s="564"/>
      <c r="E564" s="560"/>
      <c r="F564" s="560"/>
      <c r="G564" s="561"/>
      <c r="H564" s="562"/>
      <c r="I564" s="10"/>
      <c r="J564" s="10"/>
      <c r="K564" s="10"/>
      <c r="L564" s="10"/>
      <c r="M564" s="10"/>
    </row>
    <row r="565" spans="1:13" s="11" customFormat="1" ht="51.6" customHeight="1" x14ac:dyDescent="0.3">
      <c r="B565" s="612" t="s">
        <v>456</v>
      </c>
      <c r="C565" s="613"/>
      <c r="D565" s="613"/>
      <c r="E565" s="565">
        <v>0</v>
      </c>
      <c r="F565" s="566">
        <v>0</v>
      </c>
      <c r="G565" s="567">
        <v>0</v>
      </c>
      <c r="H565" s="10"/>
      <c r="I565" s="10"/>
      <c r="J565" s="10"/>
      <c r="K565" s="10"/>
      <c r="L565" s="10"/>
      <c r="M565" s="10"/>
    </row>
    <row r="566" spans="1:13" s="11" customFormat="1" ht="13.8" x14ac:dyDescent="0.3">
      <c r="B566" s="563"/>
      <c r="C566" s="564"/>
      <c r="D566" s="564"/>
      <c r="E566" s="565"/>
      <c r="F566" s="566"/>
      <c r="G566" s="567"/>
      <c r="H566" s="10"/>
      <c r="I566" s="10"/>
      <c r="J566" s="10"/>
      <c r="K566" s="10"/>
      <c r="L566" s="10"/>
      <c r="M566" s="10"/>
    </row>
    <row r="567" spans="1:13" s="11" customFormat="1" ht="39.450000000000003" customHeight="1" x14ac:dyDescent="0.3">
      <c r="A567" s="559"/>
      <c r="B567" s="612" t="s">
        <v>457</v>
      </c>
      <c r="C567" s="613"/>
      <c r="D567" s="613"/>
      <c r="E567" s="560">
        <v>0</v>
      </c>
      <c r="F567" s="568">
        <v>0</v>
      </c>
      <c r="G567" s="567">
        <v>0</v>
      </c>
      <c r="H567" s="10"/>
      <c r="I567" s="10"/>
      <c r="J567" s="10"/>
      <c r="K567" s="10"/>
      <c r="L567" s="10"/>
      <c r="M567" s="10"/>
    </row>
    <row r="568" spans="1:13" s="11" customFormat="1" ht="19.649999999999999" customHeight="1" x14ac:dyDescent="0.3">
      <c r="A568" s="559"/>
      <c r="B568" s="563"/>
      <c r="C568" s="564"/>
      <c r="D568" s="564"/>
      <c r="E568" s="560"/>
      <c r="F568" s="568"/>
      <c r="G568" s="567"/>
      <c r="H568" s="10"/>
      <c r="I568" s="10"/>
      <c r="J568" s="10"/>
      <c r="K568" s="10"/>
      <c r="L568" s="10"/>
      <c r="M568" s="10"/>
    </row>
    <row r="569" spans="1:13" s="11" customFormat="1" ht="52.5" customHeight="1" x14ac:dyDescent="0.3">
      <c r="A569" s="559"/>
      <c r="B569" s="612" t="s">
        <v>458</v>
      </c>
      <c r="C569" s="613"/>
      <c r="D569" s="613"/>
      <c r="E569" s="560">
        <v>0</v>
      </c>
      <c r="F569" s="568">
        <v>0</v>
      </c>
      <c r="G569" s="567">
        <v>0</v>
      </c>
      <c r="H569" s="10"/>
      <c r="I569" s="569"/>
      <c r="J569" s="10"/>
      <c r="K569" s="10"/>
      <c r="L569" s="10"/>
      <c r="M569" s="10"/>
    </row>
    <row r="570" spans="1:13" s="11" customFormat="1" ht="13.8" x14ac:dyDescent="0.3">
      <c r="A570" s="559"/>
      <c r="B570" s="563"/>
      <c r="C570" s="564"/>
      <c r="D570" s="564"/>
      <c r="E570" s="560"/>
      <c r="F570" s="568"/>
      <c r="G570" s="567"/>
      <c r="H570" s="10"/>
      <c r="I570" s="569"/>
      <c r="J570" s="10"/>
      <c r="K570" s="10"/>
      <c r="L570" s="10"/>
      <c r="M570" s="10"/>
    </row>
    <row r="571" spans="1:13" s="11" customFormat="1" ht="35.700000000000003" customHeight="1" x14ac:dyDescent="0.3">
      <c r="A571" s="559"/>
      <c r="B571" s="612" t="s">
        <v>459</v>
      </c>
      <c r="C571" s="613"/>
      <c r="D571" s="613"/>
      <c r="E571" s="565">
        <v>0</v>
      </c>
      <c r="F571" s="566">
        <v>0</v>
      </c>
      <c r="G571" s="548">
        <v>6890612</v>
      </c>
      <c r="H571" s="10"/>
      <c r="I571" s="10"/>
      <c r="J571" s="10"/>
      <c r="K571" s="10"/>
      <c r="L571" s="10"/>
      <c r="M571" s="10"/>
    </row>
    <row r="572" spans="1:13" s="11" customFormat="1" ht="133.19999999999999" customHeight="1" x14ac:dyDescent="0.3">
      <c r="B572" s="612" t="s">
        <v>460</v>
      </c>
      <c r="C572" s="613"/>
      <c r="D572" s="613"/>
      <c r="E572" s="560">
        <v>80000000</v>
      </c>
      <c r="F572" s="566">
        <v>80000000</v>
      </c>
      <c r="G572" s="548">
        <v>0</v>
      </c>
      <c r="H572" s="10"/>
      <c r="I572" s="10"/>
      <c r="J572" s="10"/>
      <c r="K572" s="10"/>
      <c r="L572" s="10"/>
      <c r="M572" s="10"/>
    </row>
    <row r="573" spans="1:13" s="11" customFormat="1" ht="13.8" x14ac:dyDescent="0.3">
      <c r="A573" s="603"/>
      <c r="B573" s="608" t="s">
        <v>110</v>
      </c>
      <c r="C573" s="609"/>
      <c r="D573" s="570"/>
      <c r="E573" s="571">
        <v>145000000</v>
      </c>
      <c r="F573" s="572">
        <v>145000000</v>
      </c>
      <c r="G573" s="548"/>
      <c r="H573" s="10"/>
      <c r="I573" s="10"/>
      <c r="J573" s="10"/>
      <c r="K573" s="10"/>
      <c r="L573" s="10"/>
      <c r="M573" s="10"/>
    </row>
    <row r="574" spans="1:13" s="11" customFormat="1" ht="13.8" x14ac:dyDescent="0.3">
      <c r="A574" s="603"/>
      <c r="B574" s="608" t="s">
        <v>113</v>
      </c>
      <c r="C574" s="609"/>
      <c r="D574" s="573"/>
      <c r="E574" s="574">
        <v>103000000</v>
      </c>
      <c r="F574" s="575">
        <v>103000000</v>
      </c>
      <c r="G574" s="548"/>
      <c r="H574" s="10"/>
      <c r="I574" s="10"/>
      <c r="J574" s="10"/>
      <c r="K574" s="10"/>
      <c r="L574" s="10"/>
      <c r="M574" s="10"/>
    </row>
    <row r="575" spans="1:13" s="11" customFormat="1" ht="13.8" x14ac:dyDescent="0.3">
      <c r="A575" s="603"/>
      <c r="B575" s="608" t="s">
        <v>115</v>
      </c>
      <c r="C575" s="609"/>
      <c r="D575" s="573"/>
      <c r="E575" s="574">
        <v>80000000</v>
      </c>
      <c r="F575" s="575">
        <v>80000000</v>
      </c>
      <c r="G575" s="548"/>
      <c r="H575" s="10"/>
      <c r="I575" s="10"/>
      <c r="J575" s="10"/>
      <c r="K575" s="10"/>
      <c r="L575" s="10"/>
      <c r="M575" s="10"/>
    </row>
    <row r="576" spans="1:13" s="11" customFormat="1" ht="22.5" customHeight="1" x14ac:dyDescent="0.3">
      <c r="B576" s="608" t="s">
        <v>461</v>
      </c>
      <c r="C576" s="609"/>
      <c r="D576" s="609"/>
      <c r="E576" s="565"/>
      <c r="F576" s="566"/>
      <c r="G576" s="548">
        <v>488200000</v>
      </c>
      <c r="H576" s="10"/>
      <c r="I576" s="10"/>
      <c r="J576" s="10"/>
      <c r="K576" s="10"/>
      <c r="L576" s="10"/>
      <c r="M576" s="10"/>
    </row>
    <row r="577" spans="1:13" s="11" customFormat="1" ht="26.25" customHeight="1" x14ac:dyDescent="0.3">
      <c r="B577" s="608" t="s">
        <v>462</v>
      </c>
      <c r="C577" s="609"/>
      <c r="D577" s="609"/>
      <c r="E577" s="560"/>
      <c r="F577" s="576"/>
      <c r="G577" s="548">
        <v>488200000</v>
      </c>
      <c r="H577" s="10"/>
      <c r="I577" s="10"/>
      <c r="J577" s="10"/>
      <c r="K577" s="10"/>
      <c r="L577" s="10"/>
      <c r="M577" s="10"/>
    </row>
    <row r="578" spans="1:13" s="11" customFormat="1" ht="8.4" customHeight="1" x14ac:dyDescent="0.3">
      <c r="B578" s="577"/>
      <c r="C578" s="578"/>
      <c r="D578" s="578"/>
      <c r="E578" s="560"/>
      <c r="F578" s="576"/>
      <c r="G578" s="548"/>
      <c r="H578" s="10"/>
      <c r="I578" s="10"/>
      <c r="J578" s="10"/>
      <c r="K578" s="10"/>
      <c r="L578" s="10"/>
      <c r="M578" s="10"/>
    </row>
    <row r="579" spans="1:13" s="11" customFormat="1" ht="22.5" customHeight="1" x14ac:dyDescent="0.3">
      <c r="B579" s="610" t="s">
        <v>463</v>
      </c>
      <c r="C579" s="611"/>
      <c r="D579" s="611"/>
      <c r="E579" s="560"/>
      <c r="F579" s="576"/>
      <c r="G579" s="548"/>
      <c r="H579" s="10"/>
      <c r="I579" s="10"/>
      <c r="J579" s="10"/>
      <c r="K579" s="10"/>
      <c r="L579" s="10"/>
      <c r="M579" s="10"/>
    </row>
    <row r="580" spans="1:13" s="11" customFormat="1" ht="13.8" x14ac:dyDescent="0.3">
      <c r="B580" s="608"/>
      <c r="C580" s="609"/>
      <c r="D580" s="573"/>
      <c r="E580" s="560"/>
      <c r="F580" s="576"/>
      <c r="G580" s="579"/>
      <c r="H580" s="10"/>
      <c r="I580" s="10"/>
      <c r="J580" s="10"/>
      <c r="K580" s="10"/>
      <c r="L580" s="10"/>
      <c r="M580" s="10"/>
    </row>
    <row r="581" spans="1:13" s="11" customFormat="1" ht="13.8" x14ac:dyDescent="0.3">
      <c r="A581" s="559"/>
      <c r="B581" s="604" t="s">
        <v>464</v>
      </c>
      <c r="C581" s="605"/>
      <c r="D581" s="580"/>
      <c r="E581" s="581"/>
      <c r="F581" s="582"/>
      <c r="G581" s="583">
        <v>23027472.480002403</v>
      </c>
      <c r="H581" s="10"/>
      <c r="I581" s="10"/>
      <c r="J581" s="10"/>
      <c r="K581" s="10"/>
      <c r="L581" s="10"/>
      <c r="M581" s="10"/>
    </row>
    <row r="582" spans="1:13" s="11" customFormat="1" ht="13.8" x14ac:dyDescent="0.3">
      <c r="B582" s="606"/>
      <c r="C582" s="607"/>
      <c r="D582" s="291"/>
      <c r="E582" s="584"/>
      <c r="F582" s="585"/>
      <c r="G582" s="548"/>
      <c r="H582" s="10"/>
      <c r="I582" s="10"/>
      <c r="J582" s="10"/>
      <c r="K582" s="10"/>
      <c r="L582" s="10"/>
      <c r="M582" s="10"/>
    </row>
    <row r="583" spans="1:13" s="11" customFormat="1" ht="13.8" x14ac:dyDescent="0.25">
      <c r="A583" s="603"/>
      <c r="B583" s="604" t="s">
        <v>465</v>
      </c>
      <c r="C583" s="605"/>
      <c r="D583" s="580"/>
      <c r="E583" s="581"/>
      <c r="F583" s="586"/>
      <c r="G583" s="583">
        <v>63589139.586443424</v>
      </c>
      <c r="H583" s="534">
        <v>0</v>
      </c>
      <c r="I583" s="10"/>
      <c r="J583" s="10"/>
      <c r="K583" s="10"/>
      <c r="L583" s="10"/>
      <c r="M583" s="10"/>
    </row>
    <row r="584" spans="1:13" s="11" customFormat="1" ht="13.8" x14ac:dyDescent="0.3">
      <c r="A584" s="603"/>
      <c r="B584" s="606"/>
      <c r="C584" s="607"/>
      <c r="D584" s="587"/>
      <c r="E584" s="588"/>
      <c r="F584" s="585"/>
      <c r="G584" s="548"/>
      <c r="H584" s="10"/>
      <c r="I584" s="10"/>
      <c r="J584" s="10"/>
      <c r="K584" s="10"/>
      <c r="L584" s="10"/>
      <c r="M584" s="10"/>
    </row>
    <row r="585" spans="1:13" s="11" customFormat="1" ht="13.8" x14ac:dyDescent="0.3">
      <c r="B585" s="604" t="s">
        <v>466</v>
      </c>
      <c r="C585" s="605"/>
      <c r="D585" s="589"/>
      <c r="E585" s="590"/>
      <c r="F585" s="586"/>
      <c r="G585" s="583">
        <v>0</v>
      </c>
      <c r="H585" s="10"/>
      <c r="I585" s="10"/>
      <c r="J585" s="10"/>
      <c r="K585" s="10"/>
      <c r="L585" s="10"/>
      <c r="M585" s="10"/>
    </row>
    <row r="586" spans="1:13" ht="20.7" customHeight="1" thickBot="1" x14ac:dyDescent="0.3">
      <c r="B586" s="19"/>
      <c r="C586" s="20"/>
      <c r="D586" s="20"/>
      <c r="E586" s="20"/>
      <c r="F586" s="219"/>
      <c r="G586" s="21"/>
    </row>
  </sheetData>
  <mergeCells count="180">
    <mergeCell ref="B4:G4"/>
    <mergeCell ref="B14:G14"/>
    <mergeCell ref="F20:G20"/>
    <mergeCell ref="B22:G22"/>
    <mergeCell ref="B23:G23"/>
    <mergeCell ref="B45:G45"/>
    <mergeCell ref="B152:G152"/>
    <mergeCell ref="B154:D154"/>
    <mergeCell ref="B155:C155"/>
    <mergeCell ref="B156:C156"/>
    <mergeCell ref="B157:C157"/>
    <mergeCell ref="B158:C158"/>
    <mergeCell ref="B61:G61"/>
    <mergeCell ref="B106:G106"/>
    <mergeCell ref="B113:G113"/>
    <mergeCell ref="B115:G115"/>
    <mergeCell ref="B117:G117"/>
    <mergeCell ref="B149:G149"/>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83:C183"/>
    <mergeCell ref="B184:C184"/>
    <mergeCell ref="B185:C185"/>
    <mergeCell ref="B186:C186"/>
    <mergeCell ref="B187:C187"/>
    <mergeCell ref="B188:C188"/>
    <mergeCell ref="B175:C175"/>
    <mergeCell ref="B176:C176"/>
    <mergeCell ref="B177:C177"/>
    <mergeCell ref="B179:D179"/>
    <mergeCell ref="B181:D181"/>
    <mergeCell ref="B182:C182"/>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83:G283"/>
    <mergeCell ref="B308:G308"/>
    <mergeCell ref="B309:G309"/>
    <mergeCell ref="B310:G310"/>
    <mergeCell ref="B312:D312"/>
    <mergeCell ref="B317:G318"/>
    <mergeCell ref="B269:D269"/>
    <mergeCell ref="B270:E270"/>
    <mergeCell ref="B271:E271"/>
    <mergeCell ref="B272:E272"/>
    <mergeCell ref="B273:E273"/>
    <mergeCell ref="B276:D276"/>
    <mergeCell ref="B340:C340"/>
    <mergeCell ref="B344:G344"/>
    <mergeCell ref="B345:G345"/>
    <mergeCell ref="C346:D346"/>
    <mergeCell ref="C347:D347"/>
    <mergeCell ref="C348:D348"/>
    <mergeCell ref="B320:G320"/>
    <mergeCell ref="B322:D322"/>
    <mergeCell ref="B329:C329"/>
    <mergeCell ref="B331:C331"/>
    <mergeCell ref="B333:C333"/>
    <mergeCell ref="B338:C338"/>
    <mergeCell ref="C349:D349"/>
    <mergeCell ref="C350:D350"/>
    <mergeCell ref="C351:D351"/>
    <mergeCell ref="C352:D352"/>
    <mergeCell ref="C353:D353"/>
    <mergeCell ref="B354:B366"/>
    <mergeCell ref="C354:D354"/>
    <mergeCell ref="C355:D355"/>
    <mergeCell ref="C356:D356"/>
    <mergeCell ref="C357:D357"/>
    <mergeCell ref="C364:D364"/>
    <mergeCell ref="C365:D365"/>
    <mergeCell ref="C366:D366"/>
    <mergeCell ref="B368:G368"/>
    <mergeCell ref="B428:G428"/>
    <mergeCell ref="B484:E484"/>
    <mergeCell ref="C358:D358"/>
    <mergeCell ref="C359:D359"/>
    <mergeCell ref="C360:D360"/>
    <mergeCell ref="C361:D361"/>
    <mergeCell ref="C362:D362"/>
    <mergeCell ref="C363:D363"/>
    <mergeCell ref="B501:E501"/>
    <mergeCell ref="B502:E502"/>
    <mergeCell ref="B503:E503"/>
    <mergeCell ref="B505:E505"/>
    <mergeCell ref="B506:E506"/>
    <mergeCell ref="B507:E507"/>
    <mergeCell ref="B488:E488"/>
    <mergeCell ref="B489:E489"/>
    <mergeCell ref="B491:E491"/>
    <mergeCell ref="B494:E494"/>
    <mergeCell ref="B498:E498"/>
    <mergeCell ref="B500:E500"/>
    <mergeCell ref="B516:E516"/>
    <mergeCell ref="B518:E518"/>
    <mergeCell ref="B519:E519"/>
    <mergeCell ref="B520:E520"/>
    <mergeCell ref="B523:E523"/>
    <mergeCell ref="B524:E524"/>
    <mergeCell ref="B508:E508"/>
    <mergeCell ref="B510:E510"/>
    <mergeCell ref="B511:E511"/>
    <mergeCell ref="B512:E512"/>
    <mergeCell ref="B513:E513"/>
    <mergeCell ref="B515:E515"/>
    <mergeCell ref="B536:E536"/>
    <mergeCell ref="B537:E537"/>
    <mergeCell ref="B539:E539"/>
    <mergeCell ref="B540:E540"/>
    <mergeCell ref="B544:G544"/>
    <mergeCell ref="B548:E548"/>
    <mergeCell ref="B527:E527"/>
    <mergeCell ref="B529:E529"/>
    <mergeCell ref="B530:E530"/>
    <mergeCell ref="B532:E532"/>
    <mergeCell ref="B533:E533"/>
    <mergeCell ref="B534:E534"/>
    <mergeCell ref="B555:E555"/>
    <mergeCell ref="B556:E556"/>
    <mergeCell ref="B557:E557"/>
    <mergeCell ref="B558:G558"/>
    <mergeCell ref="B560:G560"/>
    <mergeCell ref="B563:D563"/>
    <mergeCell ref="B549:E549"/>
    <mergeCell ref="B550:E550"/>
    <mergeCell ref="B551:E551"/>
    <mergeCell ref="B552:E552"/>
    <mergeCell ref="B553:E553"/>
    <mergeCell ref="B554:E554"/>
    <mergeCell ref="B565:D565"/>
    <mergeCell ref="B567:D567"/>
    <mergeCell ref="B569:D569"/>
    <mergeCell ref="B571:D571"/>
    <mergeCell ref="B572:D572"/>
    <mergeCell ref="A573:A575"/>
    <mergeCell ref="B573:C573"/>
    <mergeCell ref="B574:C574"/>
    <mergeCell ref="B575:C575"/>
    <mergeCell ref="A583:A584"/>
    <mergeCell ref="B583:C583"/>
    <mergeCell ref="B584:C584"/>
    <mergeCell ref="B585:C585"/>
    <mergeCell ref="B576:D576"/>
    <mergeCell ref="B577:D577"/>
    <mergeCell ref="B579:D579"/>
    <mergeCell ref="B580:C580"/>
    <mergeCell ref="B581:C581"/>
    <mergeCell ref="B582:C582"/>
  </mergeCells>
  <conditionalFormatting sqref="E81:G81">
    <cfRule type="cellIs" dxfId="1" priority="2" operator="equal">
      <formula>"No"</formula>
    </cfRule>
  </conditionalFormatting>
  <conditionalFormatting sqref="G347:G366">
    <cfRule type="cellIs" dxfId="0" priority="1" operator="equal">
      <formula>"Yes"</formula>
    </cfRule>
  </conditionalFormatting>
  <hyperlinks>
    <hyperlink ref="F20" r:id="rId1" xr:uid="{B1D67707-9FFC-472C-934E-0BCDB90EA0BB}"/>
  </hyperlinks>
  <pageMargins left="0.59055118110236227" right="0.23622047244094491" top="1.1417322834645669" bottom="0" header="1.1811023622047245" footer="0"/>
  <pageSetup paperSize="9" scale="50" fitToHeight="0" orientation="portrait" r:id="rId2"/>
  <headerFooter alignWithMargins="0"/>
  <rowBreaks count="3" manualBreakCount="3">
    <brk id="220" max="6" man="1"/>
    <brk id="342" max="6" man="1"/>
    <brk id="405"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2025-08-07T12:35:59Z</dcterms:created>
  <dcterms:modified xsi:type="dcterms:W3CDTF">2025-08-07T12:42:15Z</dcterms:modified>
</cp:coreProperties>
</file>